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APOR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<sst xmlns="http://schemas.openxmlformats.org/spreadsheetml/2006/main" count="157" uniqueCount="80">
  <si>
    <t>K.K.T.C SİGORTA VE REASÜRANS ŞİRKETLER BİRLİĞİ</t>
  </si>
  <si>
    <t>2004 PRİM + DİĞER GELİRLER :</t>
  </si>
  <si>
    <t>2004  Yılında şirketlerimizin Kar / Zarar tablolarında diğer</t>
  </si>
  <si>
    <t>gelirler kalemi altında yer alan rakamların tümünün İdari</t>
  </si>
  <si>
    <t>Harç olmadığının bilinci içerisinde olunmasına rağmen bu</t>
  </si>
  <si>
    <t xml:space="preserve">rakamları ayırmak mümkün olmadığından diğer gelirlerin </t>
  </si>
  <si>
    <t xml:space="preserve">tümü Prim gelirine eklenerek hesaplama yapılmıştır.Buna </t>
  </si>
  <si>
    <t>göre eldeki verilerle 2003 / 2004 ile mukayese edildiğinde</t>
  </si>
  <si>
    <t xml:space="preserve">2003 de 23,136,751,000,000 TL </t>
  </si>
  <si>
    <t xml:space="preserve">23,163,751,000,000 TL olan Toplam Üretim </t>
  </si>
  <si>
    <t xml:space="preserve">2004 yılında </t>
  </si>
  <si>
    <t>artış  göstererek  bu  yıl</t>
  </si>
  <si>
    <t>olarak gerçekleşmiştir.Bilgilerini</t>
  </si>
  <si>
    <t>vermeyen 2 şirketimizin 2004 yılı içerisindeki üretimlerinin</t>
  </si>
  <si>
    <t xml:space="preserve">2 Trilyon civarı olduğunu tahmin edecek olursak Toplam </t>
  </si>
  <si>
    <t xml:space="preserve">Üretimin 2004 yılında </t>
  </si>
  <si>
    <t>civarı olduğunu görmemiz mümkündür.</t>
  </si>
  <si>
    <t>BRANŞLARA GÖRE PRİM + DİĞER GELİRLER :</t>
  </si>
  <si>
    <t>YANGIN</t>
  </si>
  <si>
    <t>NAKLİYAT</t>
  </si>
  <si>
    <t>OTO KAZA</t>
  </si>
  <si>
    <t>SAİR KAZA</t>
  </si>
  <si>
    <t xml:space="preserve">MAKİNE MONTAJ </t>
  </si>
  <si>
    <t>HASTALIK</t>
  </si>
  <si>
    <t>TOPLAM</t>
  </si>
  <si>
    <t>PRİM ARTIŞLARI:</t>
  </si>
  <si>
    <t>Not bilgi vermeyen şirketler dahil edilmemiştir</t>
  </si>
  <si>
    <t>ÖDENEN TAZMİNATLAR :</t>
  </si>
  <si>
    <t>2004 Yılı ödenen Tazminatlarda her yıl olduğu gibi Oto -</t>
  </si>
  <si>
    <t xml:space="preserve">Kaza 78,7 % ile birinci sırada yer almakta Yangın 11,4 % </t>
  </si>
  <si>
    <t xml:space="preserve">ile ikinci sırada yeralmaktadır. Ülkemizde 2004 yılı </t>
  </si>
  <si>
    <t xml:space="preserve">içerisinde yaşanan trafik kazalarında 76 vatandaşımız </t>
  </si>
  <si>
    <t>hayatını kaybetmiş 1,598 kişi de yaralanmıştır. 2004 yılı</t>
  </si>
  <si>
    <t xml:space="preserve">Trafik kontrollarının ve kazalarının bilançosu ekde  </t>
  </si>
  <si>
    <t>sunulmaktadır.</t>
  </si>
  <si>
    <t>ÖDENEN HASARLARIN BRANŞLARA DAĞILIMI</t>
  </si>
  <si>
    <t>HAYAT</t>
  </si>
  <si>
    <t>TOPLAM GELİRE GÖRE ÖDENEN HASARLAR</t>
  </si>
  <si>
    <t>Ödenen Tazminatlarda da görüleceği üzere en büyük tazminat miktarı Oto Kaza branşında ödenmekte olup</t>
  </si>
  <si>
    <t>aşağıdaki verilere bakıldığında bu rakamın artmasının kaçınılmaz olduğu anlaşılmaktadır.</t>
  </si>
  <si>
    <t>KAZA SAYISI</t>
  </si>
  <si>
    <t>ÖLÜM</t>
  </si>
  <si>
    <t>YARALI SAYISI</t>
  </si>
  <si>
    <t>KAZA</t>
  </si>
  <si>
    <t>Kaynak : 2004 PGM diğer yıllar 2002 - 2003 DPÖ  statistik yıllığı</t>
  </si>
  <si>
    <t>MUALLAK HASARLAR :</t>
  </si>
  <si>
    <t xml:space="preserve">Muallak  hasarlar  yıl  sonu  itibarıyle  7,3 Trilyon TL olup </t>
  </si>
  <si>
    <t>yine  ayni  dönemde ödenen  hasarların  % 51,6  kadar</t>
  </si>
  <si>
    <t>muallak hasar bulunmaktadır. Muallak hasarların % 88,6</t>
  </si>
  <si>
    <t>kısmı Oto Kaza olup ödenen hasarlardaki trend burada da</t>
  </si>
  <si>
    <t>devam etmektedir.</t>
  </si>
  <si>
    <t>MUALLAK HASARLARIN BRANŞLARA DAĞILIMI:</t>
  </si>
  <si>
    <t>TOPLAM GELİRE GÖRE MUALLAK HASARLAR</t>
  </si>
  <si>
    <t xml:space="preserve"> ÖDENEN KOMİSYONLAR:</t>
  </si>
  <si>
    <t>Sigorta sektörü 2004 yılı içerisinde 7,0 Trilyon Komisyon</t>
  </si>
  <si>
    <t xml:space="preserve">ödeyerek Toplam gelire göre ortalama %18,22 komisyon  </t>
  </si>
  <si>
    <t>ödemiş  sadece  alınan  Primlere  göre  bakıldığında  ise</t>
  </si>
  <si>
    <t>bu  rakam  ortalama  % 20,62  olarak  gerçekleşmiştir</t>
  </si>
  <si>
    <t xml:space="preserve">GKRY de bu rakam ortalama Toplam gelire göre % 14,9 </t>
  </si>
  <si>
    <t>dur ( 2003 Yılı )</t>
  </si>
  <si>
    <t xml:space="preserve"> ÖDENEN KOMİSYONLARIN BRANŞLARA DAĞILIMI:</t>
  </si>
  <si>
    <t>TOP. GELİRE GÖRE ÖDENEN KOMİSYONLAR :</t>
  </si>
  <si>
    <t>GENEL İDARE GİDERLERİ :</t>
  </si>
  <si>
    <t>BRANŞ</t>
  </si>
  <si>
    <t>% PAYI</t>
  </si>
  <si>
    <t>GİDER PAYI</t>
  </si>
  <si>
    <t>TOP. GEL. GÖRE PAY</t>
  </si>
  <si>
    <t>Not Gider Payı toplam gelirdeki paylara göre ayrılmıştır</t>
  </si>
  <si>
    <t xml:space="preserve"> KAR / ZARAR İLE İLGİLİ BİLGİLER </t>
  </si>
  <si>
    <t>TEKNİK GELİR</t>
  </si>
  <si>
    <t>TEKNİK GİDER</t>
  </si>
  <si>
    <t>TEKNİK K / Z</t>
  </si>
  <si>
    <t>%</t>
  </si>
  <si>
    <t>GENEL GİDERLER</t>
  </si>
  <si>
    <t>MALİ GELİRLER</t>
  </si>
  <si>
    <t>MALİ GİDERLER</t>
  </si>
  <si>
    <t>VERGİ ÖNCESİ K / Z</t>
  </si>
  <si>
    <t>BİLANÇOLAR İLE İLGİLİ BİLGİLER:</t>
  </si>
  <si>
    <t>AKTİFLER</t>
  </si>
  <si>
    <t>PASİFLER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</si>
</sst>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00%"/>
    <numFmt numFmtId="176" formatCode="#,##0\ &quot;TL&quot;"/>
    <numFmt numFmtId="177" formatCode="_-* #,##0.0\ _T_L_-;\-* #,##0.0\ _T_L_-;_-* &quot;-&quot;?\ _T_L_-;_-@_-"/>
    <numFmt numFmtId="178" formatCode="#,##0.00\ &quot;TL&quot;"/>
    <numFmt numFmtId="179" formatCode="0.000%"/>
    <numFmt numFmtId="180" formatCode="#,##0.0\ &quot;TL&quot;"/>
    <numFmt numFmtId="181" formatCode="_-* #,##0\ _T_L_-;\-* #,##0\ _T_L_-;_-* &quot;-&quot;??\ _T_L_-;_-@_-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4"/>
      <name val="Impact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6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sz val="9"/>
      <name val="Arial"/>
      <family val="2"/>
    </font>
    <font>
      <u val="double"/>
      <sz val="8"/>
      <name val="Arial"/>
      <family val="2"/>
    </font>
    <font>
      <sz val="5.7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9" fontId="0" fillId="0" borderId="0" xfId="21" applyAlignment="1">
      <alignment/>
    </xf>
    <xf numFmtId="9" fontId="0" fillId="0" borderId="0" xfId="2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21" applyAlignment="1">
      <alignment/>
    </xf>
    <xf numFmtId="0" fontId="0" fillId="0" borderId="0" xfId="0" applyAlignment="1">
      <alignment horizontal="left"/>
    </xf>
    <xf numFmtId="9" fontId="0" fillId="0" borderId="0" xfId="21" applyFont="1" applyAlignment="1">
      <alignment/>
    </xf>
    <xf numFmtId="0" fontId="0" fillId="0" borderId="0" xfId="0" applyAlignment="1">
      <alignment/>
    </xf>
    <xf numFmtId="171" fontId="0" fillId="0" borderId="0" xfId="15" applyBorder="1" applyAlignment="1">
      <alignment/>
    </xf>
    <xf numFmtId="176" fontId="0" fillId="0" borderId="0" xfId="21" applyNumberFormat="1" applyBorder="1" applyAlignment="1">
      <alignment/>
    </xf>
    <xf numFmtId="178" fontId="0" fillId="0" borderId="0" xfId="0" applyNumberFormat="1" applyAlignment="1">
      <alignment horizontal="left"/>
    </xf>
    <xf numFmtId="173" fontId="0" fillId="0" borderId="0" xfId="15" applyNumberFormat="1" applyBorder="1" applyAlignment="1">
      <alignment/>
    </xf>
    <xf numFmtId="174" fontId="3" fillId="0" borderId="1" xfId="21" applyNumberFormat="1" applyFont="1" applyBorder="1" applyAlignment="1">
      <alignment/>
    </xf>
    <xf numFmtId="176" fontId="3" fillId="0" borderId="1" xfId="15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74" fontId="6" fillId="0" borderId="1" xfId="0" applyNumberFormat="1" applyFont="1" applyBorder="1" applyAlignment="1">
      <alignment/>
    </xf>
    <xf numFmtId="176" fontId="6" fillId="0" borderId="1" xfId="15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74" fontId="6" fillId="0" borderId="0" xfId="0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9" fontId="6" fillId="0" borderId="1" xfId="21" applyFont="1" applyBorder="1" applyAlignment="1">
      <alignment horizontal="right"/>
    </xf>
    <xf numFmtId="9" fontId="6" fillId="0" borderId="1" xfId="21" applyFont="1" applyFill="1" applyBorder="1" applyAlignment="1">
      <alignment horizontal="right"/>
    </xf>
    <xf numFmtId="174" fontId="7" fillId="0" borderId="0" xfId="0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0" fontId="10" fillId="0" borderId="1" xfId="21" applyNumberFormat="1" applyFont="1" applyBorder="1" applyAlignment="1">
      <alignment/>
    </xf>
    <xf numFmtId="176" fontId="10" fillId="0" borderId="1" xfId="15" applyNumberFormat="1" applyFont="1" applyBorder="1" applyAlignment="1">
      <alignment/>
    </xf>
    <xf numFmtId="174" fontId="10" fillId="0" borderId="1" xfId="21" applyNumberFormat="1" applyFont="1" applyBorder="1" applyAlignment="1">
      <alignment/>
    </xf>
    <xf numFmtId="174" fontId="11" fillId="0" borderId="1" xfId="21" applyNumberFormat="1" applyFont="1" applyBorder="1" applyAlignment="1">
      <alignment/>
    </xf>
    <xf numFmtId="176" fontId="10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174" fontId="11" fillId="0" borderId="0" xfId="21" applyNumberFormat="1" applyFont="1" applyBorder="1" applyAlignment="1">
      <alignment/>
    </xf>
    <xf numFmtId="176" fontId="1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173" fontId="0" fillId="0" borderId="1" xfId="15" applyNumberFormat="1" applyBorder="1" applyAlignment="1">
      <alignment/>
    </xf>
    <xf numFmtId="9" fontId="0" fillId="0" borderId="1" xfId="21" applyBorder="1" applyAlignment="1">
      <alignment/>
    </xf>
    <xf numFmtId="173" fontId="0" fillId="0" borderId="1" xfId="15" applyNumberFormat="1" applyFont="1" applyBorder="1" applyAlignment="1">
      <alignment/>
    </xf>
    <xf numFmtId="9" fontId="0" fillId="0" borderId="1" xfId="21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174" fontId="3" fillId="0" borderId="4" xfId="21" applyNumberFormat="1" applyFont="1" applyBorder="1" applyAlignment="1">
      <alignment/>
    </xf>
    <xf numFmtId="174" fontId="6" fillId="0" borderId="4" xfId="21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174" fontId="6" fillId="0" borderId="5" xfId="21" applyNumberFormat="1" applyFont="1" applyBorder="1" applyAlignment="1">
      <alignment/>
    </xf>
    <xf numFmtId="176" fontId="3" fillId="0" borderId="5" xfId="15" applyNumberFormat="1" applyFont="1" applyBorder="1" applyAlignment="1">
      <alignment/>
    </xf>
    <xf numFmtId="176" fontId="3" fillId="0" borderId="1" xfId="15" applyNumberFormat="1" applyFont="1" applyBorder="1" applyAlignment="1">
      <alignment horizontal="center"/>
    </xf>
    <xf numFmtId="174" fontId="6" fillId="0" borderId="1" xfId="21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/>
    </xf>
    <xf numFmtId="10" fontId="10" fillId="0" borderId="1" xfId="21" applyNumberFormat="1" applyFont="1" applyBorder="1" applyAlignment="1">
      <alignment/>
    </xf>
    <xf numFmtId="174" fontId="6" fillId="0" borderId="1" xfId="21" applyNumberFormat="1" applyFont="1" applyBorder="1" applyAlignment="1">
      <alignment/>
    </xf>
    <xf numFmtId="174" fontId="7" fillId="0" borderId="1" xfId="21" applyNumberFormat="1" applyFont="1" applyBorder="1" applyAlignment="1">
      <alignment horizontal="left"/>
    </xf>
    <xf numFmtId="173" fontId="10" fillId="0" borderId="6" xfId="15" applyNumberFormat="1" applyFont="1" applyBorder="1" applyAlignment="1">
      <alignment/>
    </xf>
    <xf numFmtId="9" fontId="3" fillId="0" borderId="1" xfId="2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1" fillId="0" borderId="1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73" fontId="3" fillId="0" borderId="1" xfId="15" applyNumberFormat="1" applyFont="1" applyBorder="1" applyAlignment="1">
      <alignment horizontal="center"/>
    </xf>
    <xf numFmtId="9" fontId="6" fillId="0" borderId="1" xfId="21" applyFont="1" applyBorder="1" applyAlignment="1">
      <alignment/>
    </xf>
    <xf numFmtId="0" fontId="3" fillId="0" borderId="1" xfId="0" applyFont="1" applyBorder="1" applyAlignment="1">
      <alignment/>
    </xf>
    <xf numFmtId="173" fontId="3" fillId="0" borderId="1" xfId="15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73" fontId="3" fillId="0" borderId="0" xfId="15" applyNumberFormat="1" applyFont="1" applyBorder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21" applyFont="1" applyBorder="1" applyAlignment="1">
      <alignment/>
    </xf>
    <xf numFmtId="0" fontId="12" fillId="0" borderId="0" xfId="0" applyFont="1" applyBorder="1" applyAlignment="1">
      <alignment horizontal="right"/>
    </xf>
    <xf numFmtId="173" fontId="0" fillId="0" borderId="0" xfId="15" applyNumberFormat="1" applyBorder="1" applyAlignment="1">
      <alignment horizontal="center"/>
    </xf>
    <xf numFmtId="0" fontId="7" fillId="0" borderId="0" xfId="0" applyFont="1" applyAlignment="1">
      <alignment horizontal="center"/>
    </xf>
    <xf numFmtId="17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73" fontId="10" fillId="0" borderId="1" xfId="15" applyNumberFormat="1" applyFont="1" applyBorder="1" applyAlignment="1">
      <alignment horizontal="center"/>
    </xf>
    <xf numFmtId="173" fontId="10" fillId="0" borderId="2" xfId="15" applyNumberFormat="1" applyFont="1" applyBorder="1" applyAlignment="1">
      <alignment horizontal="center"/>
    </xf>
    <xf numFmtId="173" fontId="10" fillId="0" borderId="4" xfId="15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3" fontId="11" fillId="0" borderId="1" xfId="15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173" fontId="0" fillId="0" borderId="1" xfId="15" applyNumberFormat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171" fontId="0" fillId="0" borderId="0" xfId="15" applyFont="1" applyAlignment="1">
      <alignment/>
    </xf>
    <xf numFmtId="171" fontId="0" fillId="0" borderId="0" xfId="15" applyAlignment="1">
      <alignment/>
    </xf>
    <xf numFmtId="17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0" xfId="0" applyBorder="1" applyAlignment="1">
      <alignment horizontal="left"/>
    </xf>
    <xf numFmtId="173" fontId="0" fillId="0" borderId="1" xfId="15" applyNumberFormat="1" applyBorder="1" applyAlignment="1">
      <alignment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71" fontId="0" fillId="0" borderId="7" xfId="15" applyFont="1" applyBorder="1" applyAlignment="1">
      <alignment horizontal="left"/>
    </xf>
    <xf numFmtId="171" fontId="0" fillId="0" borderId="0" xfId="15" applyFont="1" applyBorder="1" applyAlignment="1">
      <alignment horizontal="left"/>
    </xf>
    <xf numFmtId="171" fontId="0" fillId="0" borderId="0" xfId="15" applyFont="1" applyAlignment="1">
      <alignment horizontal="left"/>
    </xf>
    <xf numFmtId="171" fontId="0" fillId="0" borderId="0" xfId="15" applyAlignment="1">
      <alignment horizontal="left"/>
    </xf>
    <xf numFmtId="9" fontId="0" fillId="0" borderId="0" xfId="21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right"/>
    </xf>
    <xf numFmtId="176" fontId="0" fillId="0" borderId="0" xfId="15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3" fontId="0" fillId="0" borderId="2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8" fillId="0" borderId="2" xfId="15" applyNumberFormat="1" applyFont="1" applyBorder="1" applyAlignment="1">
      <alignment horizontal="center"/>
    </xf>
    <xf numFmtId="173" fontId="8" fillId="0" borderId="4" xfId="15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73" fontId="7" fillId="0" borderId="1" xfId="15" applyNumberFormat="1" applyFont="1" applyBorder="1" applyAlignment="1">
      <alignment horizontal="center"/>
    </xf>
    <xf numFmtId="173" fontId="10" fillId="0" borderId="6" xfId="15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73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73" fontId="8" fillId="0" borderId="2" xfId="15" applyNumberFormat="1" applyFont="1" applyFill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73" fontId="8" fillId="0" borderId="1" xfId="15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1" fontId="9" fillId="0" borderId="7" xfId="15" applyFont="1" applyBorder="1" applyAlignment="1">
      <alignment horizontal="left"/>
    </xf>
    <xf numFmtId="171" fontId="9" fillId="0" borderId="0" xfId="15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0.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dbl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775"/>
          <c:y val="0.25175"/>
          <c:w val="0.36225"/>
          <c:h val="0.593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'[1]RAPOR DATA'!$D$57:$J$58</c:f>
              <c:multiLvlStrCache>
                <c:ptCount val="7"/>
                <c:lvl>
                  <c:pt idx="0">
                    <c:v>YANGIN</c:v>
                  </c:pt>
                  <c:pt idx="1">
                    <c:v>NAKLİYAT</c:v>
                  </c:pt>
                  <c:pt idx="2">
                    <c:v>OTO KAZA</c:v>
                  </c:pt>
                  <c:pt idx="3">
                    <c:v>SAİR KAZA</c:v>
                  </c:pt>
                  <c:pt idx="4">
                    <c:v>MAK MONTAJ</c:v>
                  </c:pt>
                  <c:pt idx="5">
                    <c:v>HASTALIK</c:v>
                  </c:pt>
                  <c:pt idx="6">
                    <c:v>HAYAT</c:v>
                  </c:pt>
                </c:lvl>
              </c:multiLvlStrCache>
            </c:multiLvlStrRef>
          </c:cat>
          <c:val>
            <c:numRef>
              <c:f>'[1]RAPOR DATA'!$D$63:$J$63</c:f>
              <c:numCache>
                <c:ptCount val="7"/>
                <c:pt idx="0">
                  <c:v>1609306939485</c:v>
                </c:pt>
                <c:pt idx="1">
                  <c:v>405298529236</c:v>
                </c:pt>
                <c:pt idx="2">
                  <c:v>11060009551691</c:v>
                </c:pt>
                <c:pt idx="3">
                  <c:v>821199287144</c:v>
                </c:pt>
                <c:pt idx="4">
                  <c:v>49921118147</c:v>
                </c:pt>
                <c:pt idx="5">
                  <c:v>77061276251</c:v>
                </c:pt>
                <c:pt idx="6">
                  <c:v>36896809651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5"/>
          <c:y val="0.09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dbl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76"/>
          <c:y val="0.222"/>
          <c:w val="0.358"/>
          <c:h val="0.64525"/>
        </c:manualLayout>
      </c:layout>
      <c:pieChart>
        <c:varyColors val="1"/>
        <c:ser>
          <c:idx val="0"/>
          <c:order val="0"/>
          <c:tx>
            <c:v>BRANŞLARA GÖRE MUALLAK HASARLAR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'[1]RAPOR DATA'!$D$1:$H$2</c:f>
              <c:multiLvlStrCache>
                <c:ptCount val="5"/>
                <c:lvl>
                  <c:pt idx="0">
                    <c:v>YANGIN</c:v>
                  </c:pt>
                  <c:pt idx="1">
                    <c:v>NAKLİYAT</c:v>
                  </c:pt>
                  <c:pt idx="2">
                    <c:v>OTO KAZA</c:v>
                  </c:pt>
                  <c:pt idx="3">
                    <c:v>SAİR KAZA</c:v>
                  </c:pt>
                  <c:pt idx="4">
                    <c:v>MAK MONTAJ</c:v>
                  </c:pt>
                </c:lvl>
              </c:multiLvlStrCache>
            </c:multiLvlStrRef>
          </c:cat>
          <c:val>
            <c:numRef>
              <c:f>'[1]RAPOR DATA'!$D$9:$H$9</c:f>
              <c:numCache>
                <c:ptCount val="5"/>
                <c:pt idx="0">
                  <c:v>232209479484</c:v>
                </c:pt>
                <c:pt idx="1">
                  <c:v>36961395304</c:v>
                </c:pt>
                <c:pt idx="2">
                  <c:v>3267422620550</c:v>
                </c:pt>
                <c:pt idx="3">
                  <c:v>110432510426</c:v>
                </c:pt>
                <c:pt idx="4">
                  <c:v>11096667067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0.07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dbl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3175"/>
          <c:y val="0.2385"/>
          <c:w val="0.24725"/>
          <c:h val="0.61425"/>
        </c:manualLayout>
      </c:layout>
      <c:pieChart>
        <c:varyColors val="1"/>
        <c:ser>
          <c:idx val="0"/>
          <c:order val="0"/>
          <c:tx>
            <c:v>BRANŞLARA GÖRE ODENEN KOMİSYONLAR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'[1]RAPOR DATA'!$D$1:$I$2</c:f>
              <c:multiLvlStrCache>
                <c:ptCount val="5"/>
                <c:lvl>
                  <c:pt idx="0">
                    <c:v>YANGIN</c:v>
                  </c:pt>
                  <c:pt idx="1">
                    <c:v>NAKLİYAT</c:v>
                  </c:pt>
                  <c:pt idx="2">
                    <c:v>OTO KAZA</c:v>
                  </c:pt>
                  <c:pt idx="3">
                    <c:v>SAİR KAZA</c:v>
                  </c:pt>
                  <c:pt idx="4">
                    <c:v>MAK MONTAJ</c:v>
                  </c:pt>
                </c:lvl>
              </c:multiLvlStrCache>
            </c:multiLvlStrRef>
          </c:cat>
          <c:val>
            <c:numRef>
              <c:f>'[1]RAPOR DATA'!$D$24:$H$24</c:f>
              <c:numCache>
                <c:ptCount val="5"/>
                <c:pt idx="0">
                  <c:v>807357823434</c:v>
                </c:pt>
                <c:pt idx="1">
                  <c:v>420840040998</c:v>
                </c:pt>
                <c:pt idx="2">
                  <c:v>5042641359475</c:v>
                </c:pt>
                <c:pt idx="3">
                  <c:v>633691914507</c:v>
                </c:pt>
                <c:pt idx="4">
                  <c:v>23937061568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0.07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dbl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975"/>
          <c:y val="0.2645"/>
          <c:w val="0.24675"/>
          <c:h val="0.569"/>
        </c:manualLayout>
      </c:layout>
      <c:pieChart>
        <c:varyColors val="1"/>
        <c:ser>
          <c:idx val="0"/>
          <c:order val="0"/>
          <c:tx>
            <c:v>PRİM + DİĞER GELİRLER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'[1]RAPOR DATA'!$D$57:$J$58</c:f>
              <c:multiLvlStrCache>
                <c:ptCount val="7"/>
                <c:lvl>
                  <c:pt idx="0">
                    <c:v>YANGIN</c:v>
                  </c:pt>
                  <c:pt idx="1">
                    <c:v>NAKLİYAT</c:v>
                  </c:pt>
                  <c:pt idx="2">
                    <c:v>OTO KAZA</c:v>
                  </c:pt>
                  <c:pt idx="3">
                    <c:v>SAİR KAZA</c:v>
                  </c:pt>
                  <c:pt idx="4">
                    <c:v>MAK MONTAJ</c:v>
                  </c:pt>
                  <c:pt idx="5">
                    <c:v>HASTALIK</c:v>
                  </c:pt>
                  <c:pt idx="6">
                    <c:v>HAYAT</c:v>
                  </c:pt>
                </c:lvl>
              </c:multiLvlStrCache>
            </c:multiLvlStrRef>
          </c:cat>
          <c:val>
            <c:numRef>
              <c:f>'[1]RAPOR DATA'!$D$61:$J$61</c:f>
              <c:numCache>
                <c:ptCount val="7"/>
                <c:pt idx="0">
                  <c:v>5232807953497</c:v>
                </c:pt>
                <c:pt idx="1">
                  <c:v>2316215620954</c:v>
                </c:pt>
                <c:pt idx="2">
                  <c:v>27627661784301</c:v>
                </c:pt>
                <c:pt idx="3">
                  <c:v>2715109158736</c:v>
                </c:pt>
                <c:pt idx="4">
                  <c:v>195509146486</c:v>
                </c:pt>
                <c:pt idx="5">
                  <c:v>313841731670</c:v>
                </c:pt>
                <c:pt idx="6">
                  <c:v>180487007839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dbl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GENEL İDARE GİDERLERİ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'RAPOR '!$A$165:$B$170</c:f>
              <c:multiLvlStrCache/>
            </c:multiLvlStrRef>
          </c:cat>
          <c:val>
            <c:numRef>
              <c:f>'RAPOR '!$D$165:$D$170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'RAPOR '!$A$165:$B$170</c:f>
              <c:multiLvlStrCache/>
            </c:multiLvlStrRef>
          </c:cat>
          <c:val>
            <c:numRef>
              <c:f>'RAPOR '!$E$165:$E$170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5</xdr:col>
      <xdr:colOff>0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0" y="6315075"/>
        <a:ext cx="3086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9525</xdr:rowOff>
    </xdr:from>
    <xdr:to>
      <xdr:col>4</xdr:col>
      <xdr:colOff>857250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0" y="14859000"/>
        <a:ext cx="30289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4</xdr:col>
      <xdr:colOff>914400</xdr:colOff>
      <xdr:row>160</xdr:row>
      <xdr:rowOff>0</xdr:rowOff>
    </xdr:to>
    <xdr:graphicFrame>
      <xdr:nvGraphicFramePr>
        <xdr:cNvPr id="3" name="Chart 3"/>
        <xdr:cNvGraphicFramePr/>
      </xdr:nvGraphicFramePr>
      <xdr:xfrm>
        <a:off x="0" y="21326475"/>
        <a:ext cx="30861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</xdr:row>
      <xdr:rowOff>9525</xdr:rowOff>
    </xdr:from>
    <xdr:to>
      <xdr:col>4</xdr:col>
      <xdr:colOff>857250</xdr:colOff>
      <xdr:row>28</xdr:row>
      <xdr:rowOff>9525</xdr:rowOff>
    </xdr:to>
    <xdr:graphicFrame>
      <xdr:nvGraphicFramePr>
        <xdr:cNvPr id="4" name="Chart 4"/>
        <xdr:cNvGraphicFramePr/>
      </xdr:nvGraphicFramePr>
      <xdr:xfrm>
        <a:off x="9525" y="981075"/>
        <a:ext cx="30194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28575</xdr:rowOff>
    </xdr:from>
    <xdr:to>
      <xdr:col>2</xdr:col>
      <xdr:colOff>28575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285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9525</xdr:rowOff>
    </xdr:from>
    <xdr:to>
      <xdr:col>2</xdr:col>
      <xdr:colOff>295275</xdr:colOff>
      <xdr:row>70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101631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9525</xdr:rowOff>
    </xdr:from>
    <xdr:to>
      <xdr:col>2</xdr:col>
      <xdr:colOff>295275</xdr:colOff>
      <xdr:row>133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203644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172</xdr:row>
      <xdr:rowOff>114300</xdr:rowOff>
    </xdr:from>
    <xdr:to>
      <xdr:col>8</xdr:col>
      <xdr:colOff>0</xdr:colOff>
      <xdr:row>188</xdr:row>
      <xdr:rowOff>133350</xdr:rowOff>
    </xdr:to>
    <xdr:graphicFrame>
      <xdr:nvGraphicFramePr>
        <xdr:cNvPr id="8" name="Chart 8"/>
        <xdr:cNvGraphicFramePr/>
      </xdr:nvGraphicFramePr>
      <xdr:xfrm>
        <a:off x="19050" y="27432000"/>
        <a:ext cx="451485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190</xdr:row>
      <xdr:rowOff>9525</xdr:rowOff>
    </xdr:from>
    <xdr:to>
      <xdr:col>2</xdr:col>
      <xdr:colOff>295275</xdr:colOff>
      <xdr:row>194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302418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4;BRAH&#304;M\Desktop\&#304;STAT&#304;ST&#304;KLER\2004%20YIL%20STAT&#304;ST&#304;K%20YILLI&#286;I\2004%20STAT&#304;ST&#304;KLER&#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4;BRAH&#304;M\Desktop\&#304;STAT&#304;ST&#304;KLER\2004%20YIL%20STAT&#304;ST&#304;K%20YILLI&#286;I\B&#304;LAN&#199;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OR DATA"/>
      <sheetName val="İÇİNDEKİLER"/>
      <sheetName val="RAPOR "/>
      <sheetName val="EK 1"/>
      <sheetName val="EK 2"/>
      <sheetName val="GARANTI FONU"/>
      <sheetName val="SEKTÖR KZ"/>
      <sheetName val="SEK BİLANÇO"/>
      <sheetName val="SERMAYE VE NAKİT"/>
      <sheetName val="SIRALAMALAR"/>
    </sheetNames>
    <sheetDataSet>
      <sheetData sheetId="0">
        <row r="1">
          <cell r="D1" t="str">
            <v>YANGIN</v>
          </cell>
          <cell r="E1" t="str">
            <v>NAKLİYAT</v>
          </cell>
          <cell r="F1" t="str">
            <v>OTO KAZA</v>
          </cell>
          <cell r="G1" t="str">
            <v>SAİR KAZA</v>
          </cell>
          <cell r="H1" t="str">
            <v>MAK MONTAJ</v>
          </cell>
          <cell r="I1" t="str">
            <v>HASTALIK</v>
          </cell>
        </row>
        <row r="3">
          <cell r="I3">
            <v>564838057878</v>
          </cell>
        </row>
        <row r="4">
          <cell r="J4">
            <v>33775411651977</v>
          </cell>
        </row>
        <row r="9">
          <cell r="D9">
            <v>232209479484</v>
          </cell>
          <cell r="E9">
            <v>36961395304</v>
          </cell>
          <cell r="F9">
            <v>3267422620550</v>
          </cell>
          <cell r="G9">
            <v>110432510426</v>
          </cell>
          <cell r="H9">
            <v>11096667067</v>
          </cell>
        </row>
        <row r="21">
          <cell r="J21">
            <v>4625733743667</v>
          </cell>
        </row>
        <row r="22">
          <cell r="I22">
            <v>512969353692</v>
          </cell>
        </row>
        <row r="24">
          <cell r="D24">
            <v>807357823434</v>
          </cell>
          <cell r="E24">
            <v>420840040998</v>
          </cell>
          <cell r="F24">
            <v>5042641359475</v>
          </cell>
          <cell r="G24">
            <v>633691914507</v>
          </cell>
          <cell r="H24">
            <v>23937061568</v>
          </cell>
        </row>
        <row r="37">
          <cell r="L37">
            <v>4771744500889</v>
          </cell>
        </row>
        <row r="44">
          <cell r="L44">
            <v>2554410068030</v>
          </cell>
        </row>
        <row r="51">
          <cell r="L51">
            <v>584624135463</v>
          </cell>
        </row>
        <row r="57">
          <cell r="D57" t="str">
            <v>YANGIN</v>
          </cell>
          <cell r="E57" t="str">
            <v>NAKLİYAT</v>
          </cell>
          <cell r="F57" t="str">
            <v>OTO KAZA</v>
          </cell>
          <cell r="G57" t="str">
            <v>SAİR KAZA</v>
          </cell>
          <cell r="H57" t="str">
            <v>MAK MONTAJ</v>
          </cell>
          <cell r="I57" t="str">
            <v>HASTALIK</v>
          </cell>
          <cell r="J57" t="str">
            <v>HAYAT</v>
          </cell>
        </row>
        <row r="61">
          <cell r="D61">
            <v>5232807953497</v>
          </cell>
          <cell r="E61">
            <v>2316215620954</v>
          </cell>
          <cell r="F61">
            <v>27627661784301</v>
          </cell>
          <cell r="G61">
            <v>2715109158736</v>
          </cell>
          <cell r="H61">
            <v>195509146486</v>
          </cell>
          <cell r="I61">
            <v>313841731670</v>
          </cell>
          <cell r="J61">
            <v>180487007839</v>
          </cell>
        </row>
        <row r="62">
          <cell r="D62">
            <v>807357823434</v>
          </cell>
          <cell r="E62">
            <v>420840040998</v>
          </cell>
          <cell r="F62">
            <v>5042641359475</v>
          </cell>
          <cell r="G62">
            <v>633691914507</v>
          </cell>
          <cell r="H62">
            <v>23937061568</v>
          </cell>
          <cell r="I62">
            <v>44136220102</v>
          </cell>
          <cell r="J62">
            <v>22894207011</v>
          </cell>
        </row>
        <row r="63">
          <cell r="D63">
            <v>1609306939485</v>
          </cell>
          <cell r="E63">
            <v>405298529236</v>
          </cell>
          <cell r="F63">
            <v>11060009551691</v>
          </cell>
          <cell r="G63">
            <v>821199287144</v>
          </cell>
          <cell r="H63">
            <v>49921118147</v>
          </cell>
          <cell r="I63">
            <v>77061276251</v>
          </cell>
          <cell r="J63">
            <v>36896809651</v>
          </cell>
        </row>
        <row r="64">
          <cell r="D64">
            <v>316574196630</v>
          </cell>
          <cell r="E64">
            <v>111631485678</v>
          </cell>
          <cell r="F64">
            <v>6431330689102</v>
          </cell>
          <cell r="G64">
            <v>324873730000</v>
          </cell>
          <cell r="H64">
            <v>71749500000</v>
          </cell>
        </row>
      </sheetData>
      <sheetData sheetId="6">
        <row r="6">
          <cell r="D6">
            <v>9022482540268</v>
          </cell>
          <cell r="E6">
            <v>3499107524128</v>
          </cell>
          <cell r="F6">
            <v>44539431314925</v>
          </cell>
          <cell r="G6">
            <v>3827672935697</v>
          </cell>
          <cell r="H6">
            <v>399427271715</v>
          </cell>
        </row>
        <row r="25">
          <cell r="D25">
            <v>7678451832072</v>
          </cell>
          <cell r="E25">
            <v>2663826508065</v>
          </cell>
          <cell r="F25">
            <v>38525854078209</v>
          </cell>
          <cell r="G25">
            <v>3399249945797.3335</v>
          </cell>
          <cell r="H25">
            <v>358445691392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CAN"/>
      <sheetName val="LIMASOL"/>
      <sheetName val="BEY"/>
      <sheetName val="TÜRK "/>
      <sheetName val="AXA"/>
      <sheetName val="ANADOLU"/>
      <sheetName val="KIBRIS"/>
      <sheetName val="GÜVEN"/>
      <sheetName val="SEGURE"/>
      <sheetName val="ALTINBAŞ"/>
      <sheetName val="DAĞLI"/>
      <sheetName val="İŞLEK"/>
      <sheetName val="ŞEKER"/>
      <sheetName val="RAY SIG"/>
      <sheetName val="ZİRVE"/>
      <sheetName val="TEB"/>
      <sheetName val="BAŞAK"/>
      <sheetName val="KOÇ"/>
      <sheetName val="AKFİNANS"/>
      <sheetName val="COMMERCIAL"/>
      <sheetName val="GOLD"/>
      <sheetName val="GÜNEŞCAN"/>
      <sheetName val="TOWER"/>
      <sheetName val="GÜNEŞ"/>
      <sheetName val="İSVİÇRE"/>
      <sheetName val="SEKTÖR"/>
      <sheetName val="Sheet1"/>
    </sheetNames>
    <sheetDataSet>
      <sheetData sheetId="25">
        <row r="5">
          <cell r="B5" t="str">
            <v>NAKİT DEĞERLER</v>
          </cell>
          <cell r="G5">
            <v>12314283104341</v>
          </cell>
          <cell r="I5" t="str">
            <v>BORÇLAR</v>
          </cell>
          <cell r="L5">
            <v>5399049926083</v>
          </cell>
        </row>
        <row r="11">
          <cell r="I11" t="str">
            <v>KARŞILIKLAR</v>
          </cell>
          <cell r="L11">
            <v>9041934478744</v>
          </cell>
        </row>
        <row r="12">
          <cell r="B12" t="str">
            <v>MENKUL DEĞERLER CÜZDANI</v>
          </cell>
          <cell r="G12">
            <v>918793790093</v>
          </cell>
        </row>
        <row r="16">
          <cell r="B16" t="str">
            <v>ALACAKLAR</v>
          </cell>
          <cell r="G16">
            <v>12863832073102</v>
          </cell>
        </row>
        <row r="22">
          <cell r="I22" t="str">
            <v>DİĞER PASİFLER</v>
          </cell>
          <cell r="L22">
            <v>8077000000</v>
          </cell>
        </row>
        <row r="24">
          <cell r="I24" t="str">
            <v>ÖZKAYNAKLAR</v>
          </cell>
          <cell r="L24">
            <v>8312326546662</v>
          </cell>
        </row>
        <row r="25">
          <cell r="B25" t="str">
            <v>İDARİ VE KANUNİ TAKİPTEKİ ALACAKLAR</v>
          </cell>
          <cell r="G25">
            <v>16547000000</v>
          </cell>
        </row>
        <row r="29">
          <cell r="B29" t="str">
            <v>İŞTİRAKLER</v>
          </cell>
          <cell r="G29">
            <v>3073000000</v>
          </cell>
        </row>
        <row r="34">
          <cell r="B34" t="str">
            <v>SABİT DEĞERLER</v>
          </cell>
          <cell r="G34">
            <v>1952023631185</v>
          </cell>
        </row>
        <row r="38">
          <cell r="I38" t="str">
            <v>KAR </v>
          </cell>
          <cell r="L38">
            <v>5926829981577</v>
          </cell>
        </row>
        <row r="45">
          <cell r="B45" t="str">
            <v>DİĞER AKTİFLER ( NET )</v>
          </cell>
          <cell r="G45">
            <v>619665334345</v>
          </cell>
        </row>
        <row r="47">
          <cell r="A47" t="str">
            <v>AKTİFLER TOPLAMI</v>
          </cell>
          <cell r="H47" t="str">
            <v>PASİFLER TOPLAMI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workbookViewId="0" topLeftCell="A1">
      <selection activeCell="H31" sqref="H31:I31"/>
    </sheetView>
  </sheetViews>
  <sheetFormatPr defaultColWidth="9.140625" defaultRowHeight="12.75"/>
  <cols>
    <col min="1" max="1" width="8.140625" style="0" customWidth="1"/>
    <col min="2" max="2" width="6.7109375" style="0" customWidth="1"/>
    <col min="4" max="4" width="8.57421875" style="0" customWidth="1"/>
    <col min="5" max="5" width="13.7109375" style="0" customWidth="1"/>
    <col min="6" max="6" width="7.140625" style="0" customWidth="1"/>
    <col min="7" max="7" width="8.7109375" style="0" customWidth="1"/>
    <col min="8" max="8" width="5.8515625" style="0" customWidth="1"/>
    <col min="9" max="9" width="26.7109375" style="0" customWidth="1"/>
    <col min="10" max="10" width="21.00390625" style="2" customWidth="1"/>
    <col min="11" max="11" width="9.140625" style="2" customWidth="1"/>
  </cols>
  <sheetData>
    <row r="1" spans="3:9" ht="12.75" customHeight="1">
      <c r="C1" s="128" t="s">
        <v>0</v>
      </c>
      <c r="D1" s="128"/>
      <c r="E1" s="128"/>
      <c r="F1" s="128"/>
      <c r="G1" s="128"/>
      <c r="H1" s="128"/>
      <c r="I1" s="128"/>
    </row>
    <row r="2" spans="3:11" ht="12.75" customHeight="1">
      <c r="C2" s="128"/>
      <c r="D2" s="128"/>
      <c r="E2" s="128"/>
      <c r="F2" s="128"/>
      <c r="G2" s="128"/>
      <c r="H2" s="128"/>
      <c r="I2" s="128"/>
      <c r="J2" s="3"/>
      <c r="K2" s="3"/>
    </row>
    <row r="3" spans="3:11" ht="12.75" customHeight="1">
      <c r="C3" s="128"/>
      <c r="D3" s="128"/>
      <c r="E3" s="128"/>
      <c r="F3" s="128"/>
      <c r="G3" s="128"/>
      <c r="H3" s="128"/>
      <c r="I3" s="128"/>
      <c r="J3" s="3"/>
      <c r="K3" s="3"/>
    </row>
    <row r="4" spans="3:11" ht="12.75" customHeight="1">
      <c r="C4" s="128"/>
      <c r="D4" s="128"/>
      <c r="E4" s="128"/>
      <c r="F4" s="128"/>
      <c r="G4" s="128"/>
      <c r="H4" s="128"/>
      <c r="I4" s="128"/>
      <c r="J4" s="3"/>
      <c r="K4" s="3"/>
    </row>
    <row r="5" spans="3:11" ht="12.75" customHeight="1">
      <c r="C5" s="128"/>
      <c r="D5" s="128"/>
      <c r="E5" s="128"/>
      <c r="F5" s="128"/>
      <c r="G5" s="128"/>
      <c r="H5" s="128"/>
      <c r="I5" s="128"/>
      <c r="J5" s="3"/>
      <c r="K5" s="3"/>
    </row>
    <row r="6" spans="3:11" ht="12.75" customHeight="1">
      <c r="C6" s="1"/>
      <c r="D6" s="1"/>
      <c r="E6" s="1"/>
      <c r="F6" s="1"/>
      <c r="G6" s="1"/>
      <c r="H6" s="1"/>
      <c r="I6" s="1"/>
      <c r="J6" s="3"/>
      <c r="K6" s="3"/>
    </row>
    <row r="7" spans="6:11" ht="12.75">
      <c r="F7" s="102" t="s">
        <v>1</v>
      </c>
      <c r="G7" s="102"/>
      <c r="H7" s="102"/>
      <c r="I7" s="102"/>
      <c r="J7" s="3"/>
      <c r="K7" s="3"/>
    </row>
    <row r="8" spans="6:11" ht="12.75">
      <c r="F8" s="8" t="s">
        <v>2</v>
      </c>
      <c r="G8" s="8"/>
      <c r="H8" s="8"/>
      <c r="I8" s="8"/>
      <c r="J8" s="3"/>
      <c r="K8" s="3"/>
    </row>
    <row r="9" spans="6:11" ht="12.75">
      <c r="F9" s="8" t="s">
        <v>3</v>
      </c>
      <c r="G9" s="8"/>
      <c r="H9" s="8"/>
      <c r="I9" s="8"/>
      <c r="J9" s="3"/>
      <c r="K9" s="3"/>
    </row>
    <row r="10" spans="6:11" ht="12.75">
      <c r="F10" s="8" t="s">
        <v>4</v>
      </c>
      <c r="G10" s="8"/>
      <c r="H10" s="8"/>
      <c r="I10" s="8"/>
      <c r="J10" s="3"/>
      <c r="K10" s="3"/>
    </row>
    <row r="11" spans="6:11" ht="12.75">
      <c r="F11" s="8" t="s">
        <v>5</v>
      </c>
      <c r="G11" s="8"/>
      <c r="H11" s="8"/>
      <c r="I11" s="8"/>
      <c r="J11" s="3"/>
      <c r="K11" s="3"/>
    </row>
    <row r="12" spans="6:11" ht="12.75">
      <c r="F12" s="8" t="s">
        <v>6</v>
      </c>
      <c r="G12" s="8"/>
      <c r="H12" s="8"/>
      <c r="I12" s="8"/>
      <c r="J12" s="3"/>
      <c r="K12" s="3"/>
    </row>
    <row r="13" spans="6:11" ht="12.75">
      <c r="F13" s="8" t="s">
        <v>7</v>
      </c>
      <c r="G13" s="8"/>
      <c r="H13" s="8"/>
      <c r="I13" s="8"/>
      <c r="J13" s="3"/>
      <c r="K13" s="3"/>
    </row>
    <row r="14" spans="6:11" ht="12.75">
      <c r="F14" s="5" t="s">
        <v>8</v>
      </c>
      <c r="G14" s="124" t="s">
        <v>9</v>
      </c>
      <c r="H14" s="124"/>
      <c r="I14" s="124"/>
      <c r="J14" s="3"/>
      <c r="K14" s="3"/>
    </row>
    <row r="15" spans="6:11" ht="12.75">
      <c r="F15" s="123" t="s">
        <v>10</v>
      </c>
      <c r="G15" s="123"/>
      <c r="H15" s="7">
        <v>0.66</v>
      </c>
      <c r="I15" s="9" t="s">
        <v>11</v>
      </c>
      <c r="J15" s="3"/>
      <c r="K15" s="3"/>
    </row>
    <row r="16" spans="6:11" ht="12.75">
      <c r="F16" s="127">
        <f>'[1]RAPOR DATA'!J4+'[1]RAPOR DATA'!J21</f>
        <v>38401145395644</v>
      </c>
      <c r="G16" s="127"/>
      <c r="H16" s="127"/>
      <c r="I16" s="10" t="s">
        <v>12</v>
      </c>
      <c r="J16" s="11"/>
      <c r="K16" s="3"/>
    </row>
    <row r="17" spans="6:11" ht="12.75">
      <c r="F17" s="8" t="s">
        <v>13</v>
      </c>
      <c r="G17" s="8"/>
      <c r="H17" s="8"/>
      <c r="I17" s="8"/>
      <c r="J17" s="12"/>
      <c r="K17" s="3"/>
    </row>
    <row r="18" spans="6:11" ht="12.75">
      <c r="F18" s="8" t="s">
        <v>14</v>
      </c>
      <c r="G18" s="8"/>
      <c r="H18" s="8"/>
      <c r="I18" s="8"/>
      <c r="J18" s="12"/>
      <c r="K18" s="3"/>
    </row>
    <row r="19" spans="6:11" ht="12.75">
      <c r="F19" s="8" t="s">
        <v>15</v>
      </c>
      <c r="G19" s="8"/>
      <c r="H19" s="8"/>
      <c r="I19" s="13">
        <f>F16+2000000000000</f>
        <v>40401145395644</v>
      </c>
      <c r="J19" s="12"/>
      <c r="K19" s="3"/>
    </row>
    <row r="20" spans="6:11" ht="12.75">
      <c r="F20" s="8" t="s">
        <v>16</v>
      </c>
      <c r="G20" s="8"/>
      <c r="H20" s="8"/>
      <c r="I20" s="8"/>
      <c r="J20" s="12"/>
      <c r="K20" s="3"/>
    </row>
    <row r="21" spans="6:11" ht="12.75">
      <c r="F21" s="103" t="s">
        <v>17</v>
      </c>
      <c r="G21" s="103"/>
      <c r="H21" s="103"/>
      <c r="I21" s="103"/>
      <c r="J21" s="14"/>
      <c r="K21" s="3"/>
    </row>
    <row r="22" spans="6:11" ht="12.75">
      <c r="F22" s="63" t="s">
        <v>18</v>
      </c>
      <c r="G22" s="126"/>
      <c r="H22" s="15">
        <f>I22/I28</f>
        <v>0.13626697588271883</v>
      </c>
      <c r="I22" s="16">
        <f>'[1]RAPOR DATA'!D61</f>
        <v>5232807953497</v>
      </c>
      <c r="J22" s="3"/>
      <c r="K22" s="3"/>
    </row>
    <row r="23" spans="6:9" ht="12.75">
      <c r="F23" s="63" t="s">
        <v>19</v>
      </c>
      <c r="G23" s="126"/>
      <c r="H23" s="15">
        <f>I23/I28</f>
        <v>0.06031631601323897</v>
      </c>
      <c r="I23" s="16">
        <f>'[1]RAPOR DATA'!E61</f>
        <v>2316215620954</v>
      </c>
    </row>
    <row r="24" spans="6:9" ht="12.75">
      <c r="F24" s="63" t="s">
        <v>20</v>
      </c>
      <c r="G24" s="64"/>
      <c r="H24" s="15">
        <f>I24/I28</f>
        <v>0.7503391497163383</v>
      </c>
      <c r="I24" s="16">
        <f>'[1]RAPOR DATA'!F61+1186221000000</f>
        <v>28813882784301</v>
      </c>
    </row>
    <row r="25" spans="6:9" ht="12.75">
      <c r="F25" s="63" t="s">
        <v>21</v>
      </c>
      <c r="G25" s="64"/>
      <c r="H25" s="15">
        <f>I25/I28</f>
        <v>0.03981360823964975</v>
      </c>
      <c r="I25" s="16">
        <f>'[1]RAPOR DATA'!G61-1186221000000</f>
        <v>1528888158736</v>
      </c>
    </row>
    <row r="26" spans="6:9" ht="12.75">
      <c r="F26" s="63" t="s">
        <v>22</v>
      </c>
      <c r="G26" s="64"/>
      <c r="H26" s="15">
        <f>I26/I28</f>
        <v>0.0050912321617411285</v>
      </c>
      <c r="I26" s="16">
        <f>'[1]RAPOR DATA'!H61</f>
        <v>195509146486</v>
      </c>
    </row>
    <row r="27" spans="6:9" ht="12.75">
      <c r="F27" s="63" t="s">
        <v>23</v>
      </c>
      <c r="G27" s="64"/>
      <c r="H27" s="15">
        <f>I27/I28</f>
        <v>0.00817271798631299</v>
      </c>
      <c r="I27" s="16">
        <f>'[1]RAPOR DATA'!I61</f>
        <v>313841731670</v>
      </c>
    </row>
    <row r="28" spans="6:9" ht="12.75">
      <c r="F28" s="17" t="s">
        <v>24</v>
      </c>
      <c r="G28" s="18"/>
      <c r="H28" s="19">
        <f>SUM(H22:H27)</f>
        <v>1</v>
      </c>
      <c r="I28" s="20">
        <f>SUM(I22:I27)</f>
        <v>38401145395644</v>
      </c>
    </row>
    <row r="29" spans="6:9" ht="12.75">
      <c r="F29" s="21"/>
      <c r="G29" s="21"/>
      <c r="H29" s="22"/>
      <c r="I29" s="23"/>
    </row>
    <row r="30" spans="1:9" ht="12.75">
      <c r="A30" s="129"/>
      <c r="B30" s="129"/>
      <c r="C30" s="129"/>
      <c r="D30" s="24"/>
      <c r="E30" s="24"/>
      <c r="F30" s="21"/>
      <c r="G30" s="21"/>
      <c r="H30" s="22"/>
      <c r="I30" s="23"/>
    </row>
    <row r="31" spans="1:9" ht="12.75">
      <c r="A31" s="158" t="s">
        <v>25</v>
      </c>
      <c r="B31" s="159"/>
      <c r="C31" s="125">
        <v>2003</v>
      </c>
      <c r="D31" s="125"/>
      <c r="E31" s="125">
        <v>2004</v>
      </c>
      <c r="F31" s="125"/>
      <c r="G31" s="26"/>
      <c r="H31" s="119"/>
      <c r="I31" s="120"/>
    </row>
    <row r="32" spans="1:9" ht="12.75">
      <c r="A32" s="63" t="s">
        <v>18</v>
      </c>
      <c r="B32" s="126"/>
      <c r="C32" s="132">
        <v>3926002000000</v>
      </c>
      <c r="D32" s="133"/>
      <c r="E32" s="130">
        <f aca="true" t="shared" si="0" ref="E32:E37">I22</f>
        <v>5232807953497</v>
      </c>
      <c r="F32" s="131"/>
      <c r="G32" s="27">
        <f>(E32-C32)/C32</f>
        <v>0.3328592174677955</v>
      </c>
      <c r="H32" s="119"/>
      <c r="I32" s="120"/>
    </row>
    <row r="33" spans="1:9" ht="12.75">
      <c r="A33" s="63" t="s">
        <v>19</v>
      </c>
      <c r="B33" s="126"/>
      <c r="C33" s="132">
        <v>1572797000000</v>
      </c>
      <c r="D33" s="133"/>
      <c r="E33" s="130">
        <f t="shared" si="0"/>
        <v>2316215620954</v>
      </c>
      <c r="F33" s="131"/>
      <c r="G33" s="27">
        <f>(E33-C33)/C33</f>
        <v>0.47267296475896126</v>
      </c>
      <c r="H33" s="119"/>
      <c r="I33" s="120"/>
    </row>
    <row r="34" spans="1:9" ht="12.75">
      <c r="A34" s="63" t="s">
        <v>20</v>
      </c>
      <c r="B34" s="126"/>
      <c r="C34" s="132">
        <v>16720263000000</v>
      </c>
      <c r="D34" s="133"/>
      <c r="E34" s="104">
        <f t="shared" si="0"/>
        <v>28813882784301</v>
      </c>
      <c r="F34" s="104"/>
      <c r="G34" s="27">
        <f>(E34-C34)/C34</f>
        <v>0.7232912415493106</v>
      </c>
      <c r="H34" s="160"/>
      <c r="I34" s="161"/>
    </row>
    <row r="35" spans="1:9" ht="12.75">
      <c r="A35" s="150" t="s">
        <v>21</v>
      </c>
      <c r="B35" s="151"/>
      <c r="C35" s="152">
        <v>807057000000</v>
      </c>
      <c r="D35" s="153"/>
      <c r="E35" s="105">
        <f t="shared" si="0"/>
        <v>1528888158736</v>
      </c>
      <c r="F35" s="105"/>
      <c r="G35" s="28">
        <f>(E35-C35)/C35</f>
        <v>0.8943992292192497</v>
      </c>
      <c r="H35" s="119"/>
      <c r="I35" s="120"/>
    </row>
    <row r="36" spans="1:9" ht="12.75">
      <c r="A36" s="63" t="s">
        <v>22</v>
      </c>
      <c r="B36" s="126"/>
      <c r="C36" s="132">
        <v>137070000000</v>
      </c>
      <c r="D36" s="133"/>
      <c r="E36" s="104">
        <f t="shared" si="0"/>
        <v>195509146486</v>
      </c>
      <c r="F36" s="104"/>
      <c r="G36" s="27">
        <f>(E36-C36)/C36</f>
        <v>0.42634527238637193</v>
      </c>
      <c r="H36" s="119"/>
      <c r="I36" s="120"/>
    </row>
    <row r="37" spans="1:9" ht="12.75">
      <c r="A37" s="63" t="s">
        <v>23</v>
      </c>
      <c r="B37" s="126"/>
      <c r="C37" s="132">
        <v>0</v>
      </c>
      <c r="D37" s="133"/>
      <c r="E37" s="104">
        <f t="shared" si="0"/>
        <v>313841731670</v>
      </c>
      <c r="F37" s="104"/>
      <c r="G37" s="27"/>
      <c r="H37" s="119"/>
      <c r="I37" s="120"/>
    </row>
    <row r="38" spans="1:9" ht="12.75">
      <c r="A38" s="60" t="s">
        <v>24</v>
      </c>
      <c r="B38" s="156"/>
      <c r="C38" s="157">
        <f>SUM(C32:C37)</f>
        <v>23163189000000</v>
      </c>
      <c r="D38" s="157"/>
      <c r="E38" s="104">
        <f>SUM(E32:E37)</f>
        <v>38401145395644</v>
      </c>
      <c r="F38" s="104"/>
      <c r="G38" s="27">
        <f>(E38-C38)/C38</f>
        <v>0.6578522670450947</v>
      </c>
      <c r="H38" s="29"/>
      <c r="I38" s="30"/>
    </row>
    <row r="39" spans="1:9" ht="12.75">
      <c r="A39" s="155" t="s">
        <v>26</v>
      </c>
      <c r="B39" s="155"/>
      <c r="C39" s="155"/>
      <c r="D39" s="155"/>
      <c r="F39" s="21"/>
      <c r="G39" s="21"/>
      <c r="H39" s="22"/>
      <c r="I39" s="23"/>
    </row>
    <row r="40" spans="6:9" ht="12.75">
      <c r="F40" s="102" t="s">
        <v>27</v>
      </c>
      <c r="G40" s="102"/>
      <c r="H40" s="102"/>
      <c r="I40" s="102"/>
    </row>
    <row r="41" spans="6:9" ht="12.75">
      <c r="F41" s="8" t="s">
        <v>28</v>
      </c>
      <c r="G41" s="8"/>
      <c r="H41" s="8"/>
      <c r="I41" s="8"/>
    </row>
    <row r="42" spans="6:9" ht="12.75">
      <c r="F42" s="8" t="s">
        <v>29</v>
      </c>
      <c r="G42" s="8"/>
      <c r="H42" s="8"/>
      <c r="I42" s="8"/>
    </row>
    <row r="43" spans="6:9" ht="12.75">
      <c r="F43" s="8" t="s">
        <v>30</v>
      </c>
      <c r="G43" s="8"/>
      <c r="H43" s="8"/>
      <c r="I43" s="8"/>
    </row>
    <row r="44" spans="6:9" ht="12.75">
      <c r="F44" s="106" t="s">
        <v>31</v>
      </c>
      <c r="G44" s="107"/>
      <c r="H44" s="107"/>
      <c r="I44" s="107"/>
    </row>
    <row r="45" spans="6:9" ht="12.75">
      <c r="F45" s="106" t="s">
        <v>32</v>
      </c>
      <c r="G45" s="107"/>
      <c r="H45" s="107"/>
      <c r="I45" s="107"/>
    </row>
    <row r="46" spans="6:9" ht="12.75">
      <c r="F46" s="121" t="s">
        <v>33</v>
      </c>
      <c r="G46" s="122"/>
      <c r="H46" s="122"/>
      <c r="I46" s="122"/>
    </row>
    <row r="47" spans="6:9" ht="12.75">
      <c r="F47" s="121" t="s">
        <v>34</v>
      </c>
      <c r="G47" s="122"/>
      <c r="H47" s="122"/>
      <c r="I47" s="122"/>
    </row>
    <row r="48" spans="6:9" ht="12.75">
      <c r="F48" s="4" t="s">
        <v>35</v>
      </c>
      <c r="G48" s="4"/>
      <c r="H48" s="4"/>
      <c r="I48" s="4"/>
    </row>
    <row r="49" spans="6:9" ht="9.75" customHeight="1">
      <c r="F49" s="112" t="s">
        <v>18</v>
      </c>
      <c r="G49" s="113"/>
      <c r="H49" s="31">
        <f>I49/I56</f>
        <v>0.11446244814345799</v>
      </c>
      <c r="I49" s="32">
        <f>'[1]RAPOR DATA'!D63</f>
        <v>1609306939485</v>
      </c>
    </row>
    <row r="50" spans="6:9" ht="9.75" customHeight="1">
      <c r="F50" s="112" t="s">
        <v>19</v>
      </c>
      <c r="G50" s="113"/>
      <c r="H50" s="31">
        <f>I50/I56</f>
        <v>0.02882698181873331</v>
      </c>
      <c r="I50" s="32">
        <f>'[1]RAPOR DATA'!E63</f>
        <v>405298529236</v>
      </c>
    </row>
    <row r="51" spans="6:9" ht="9.75" customHeight="1">
      <c r="F51" s="112" t="s">
        <v>20</v>
      </c>
      <c r="G51" s="113"/>
      <c r="H51" s="33">
        <f>I51/I56</f>
        <v>0.7866465611474366</v>
      </c>
      <c r="I51" s="32">
        <f>'[1]RAPOR DATA'!F63</f>
        <v>11060009551691</v>
      </c>
    </row>
    <row r="52" spans="6:9" ht="9.75" customHeight="1">
      <c r="F52" s="112" t="s">
        <v>21</v>
      </c>
      <c r="G52" s="113"/>
      <c r="H52" s="33">
        <f>I52/I56</f>
        <v>0.05840805039357185</v>
      </c>
      <c r="I52" s="32">
        <f>'[1]RAPOR DATA'!G63</f>
        <v>821199287144</v>
      </c>
    </row>
    <row r="53" spans="6:9" ht="9.75" customHeight="1">
      <c r="F53" s="112" t="s">
        <v>22</v>
      </c>
      <c r="G53" s="113"/>
      <c r="H53" s="33">
        <f>I53/I56</f>
        <v>0.0035506547924245044</v>
      </c>
      <c r="I53" s="32">
        <f>'[1]RAPOR DATA'!H63</f>
        <v>49921118147</v>
      </c>
    </row>
    <row r="54" spans="6:9" ht="9.75" customHeight="1">
      <c r="F54" s="112" t="s">
        <v>36</v>
      </c>
      <c r="G54" s="113"/>
      <c r="H54" s="33">
        <f>I54/I56</f>
        <v>0.0026242968682457435</v>
      </c>
      <c r="I54" s="32">
        <f>'[1]RAPOR DATA'!J63</f>
        <v>36896809651</v>
      </c>
    </row>
    <row r="55" spans="6:9" ht="9.75" customHeight="1">
      <c r="F55" s="112" t="s">
        <v>23</v>
      </c>
      <c r="G55" s="114"/>
      <c r="H55" s="33">
        <f>I55/I56</f>
        <v>0.005481006836130028</v>
      </c>
      <c r="I55" s="32">
        <f>'[1]RAPOR DATA'!I63</f>
        <v>77061276251</v>
      </c>
    </row>
    <row r="56" spans="6:9" ht="9.75" customHeight="1">
      <c r="F56" s="117" t="s">
        <v>24</v>
      </c>
      <c r="G56" s="118"/>
      <c r="H56" s="34">
        <f>SUM(H49:H54)</f>
        <v>0.99451899316387</v>
      </c>
      <c r="I56" s="32">
        <f>SUM(I49:I55)</f>
        <v>14059693511605</v>
      </c>
    </row>
    <row r="57" spans="6:9" ht="12.75">
      <c r="F57" s="103" t="s">
        <v>37</v>
      </c>
      <c r="G57" s="103"/>
      <c r="H57" s="103"/>
      <c r="I57" s="103"/>
    </row>
    <row r="58" spans="6:9" ht="10.5" customHeight="1">
      <c r="F58" s="112" t="s">
        <v>18</v>
      </c>
      <c r="G58" s="113"/>
      <c r="H58" s="33">
        <f>I49/I28</f>
        <v>0.041907784856530614</v>
      </c>
      <c r="I58" s="35"/>
    </row>
    <row r="59" spans="6:9" ht="10.5" customHeight="1">
      <c r="F59" s="112" t="s">
        <v>19</v>
      </c>
      <c r="G59" s="113"/>
      <c r="H59" s="33">
        <f>I50/I28</f>
        <v>0.010554334384046125</v>
      </c>
      <c r="I59" s="35"/>
    </row>
    <row r="60" spans="6:9" ht="10.5" customHeight="1">
      <c r="F60" s="112" t="s">
        <v>20</v>
      </c>
      <c r="G60" s="113"/>
      <c r="H60" s="33">
        <f>I51/I28</f>
        <v>0.28801249123536776</v>
      </c>
      <c r="I60" s="35"/>
    </row>
    <row r="61" spans="6:9" ht="10.5" customHeight="1">
      <c r="F61" s="112" t="s">
        <v>21</v>
      </c>
      <c r="G61" s="113"/>
      <c r="H61" s="33">
        <f>I52/I28</f>
        <v>0.021384760237832697</v>
      </c>
      <c r="I61" s="35"/>
    </row>
    <row r="62" spans="6:9" ht="10.5" customHeight="1">
      <c r="F62" s="112" t="s">
        <v>22</v>
      </c>
      <c r="G62" s="113"/>
      <c r="H62" s="33">
        <f>I53/I28</f>
        <v>0.0012999903422844976</v>
      </c>
      <c r="I62" s="35"/>
    </row>
    <row r="63" spans="6:9" ht="10.5" customHeight="1">
      <c r="F63" s="112" t="s">
        <v>36</v>
      </c>
      <c r="G63" s="113"/>
      <c r="H63" s="33">
        <f>I54/I28</f>
        <v>0.0009608257584729584</v>
      </c>
      <c r="I63" s="35"/>
    </row>
    <row r="64" spans="6:9" ht="10.5" customHeight="1">
      <c r="F64" s="112" t="s">
        <v>23</v>
      </c>
      <c r="G64" s="114"/>
      <c r="H64" s="33">
        <f>I55/I28</f>
        <v>0.0020067442118469046</v>
      </c>
      <c r="I64" s="35"/>
    </row>
    <row r="65" spans="6:9" ht="10.5" customHeight="1">
      <c r="F65" s="117" t="s">
        <v>24</v>
      </c>
      <c r="G65" s="118"/>
      <c r="H65" s="34">
        <f>SUM(H58:H63)</f>
        <v>0.3641201868145347</v>
      </c>
      <c r="I65" s="32"/>
    </row>
    <row r="66" spans="1:9" ht="12.75" customHeight="1">
      <c r="A66" s="90">
        <v>2</v>
      </c>
      <c r="B66" s="90"/>
      <c r="C66" s="90"/>
      <c r="D66" s="90"/>
      <c r="E66" s="90"/>
      <c r="F66" s="90"/>
      <c r="G66" s="90"/>
      <c r="H66" s="90"/>
      <c r="I66" s="90"/>
    </row>
    <row r="67" spans="3:9" ht="12.75" customHeight="1">
      <c r="C67" s="128" t="s">
        <v>0</v>
      </c>
      <c r="D67" s="128"/>
      <c r="E67" s="128"/>
      <c r="F67" s="128"/>
      <c r="G67" s="128"/>
      <c r="H67" s="128"/>
      <c r="I67" s="128"/>
    </row>
    <row r="68" spans="3:9" ht="12.75" customHeight="1">
      <c r="C68" s="128"/>
      <c r="D68" s="128"/>
      <c r="E68" s="128"/>
      <c r="F68" s="128"/>
      <c r="G68" s="128"/>
      <c r="H68" s="128"/>
      <c r="I68" s="128"/>
    </row>
    <row r="69" spans="3:9" ht="12.75" customHeight="1">
      <c r="C69" s="128"/>
      <c r="D69" s="128"/>
      <c r="E69" s="128"/>
      <c r="F69" s="128"/>
      <c r="G69" s="128"/>
      <c r="H69" s="128"/>
      <c r="I69" s="128"/>
    </row>
    <row r="70" spans="3:9" ht="12.75" customHeight="1">
      <c r="C70" s="128"/>
      <c r="D70" s="128"/>
      <c r="E70" s="128"/>
      <c r="F70" s="128"/>
      <c r="G70" s="128"/>
      <c r="H70" s="128"/>
      <c r="I70" s="128"/>
    </row>
    <row r="71" spans="3:9" ht="12.75" customHeight="1">
      <c r="C71" s="128"/>
      <c r="D71" s="128"/>
      <c r="E71" s="128"/>
      <c r="F71" s="128"/>
      <c r="G71" s="128"/>
      <c r="H71" s="128"/>
      <c r="I71" s="128"/>
    </row>
    <row r="72" spans="6:9" ht="12.75" customHeight="1">
      <c r="F72" s="39"/>
      <c r="G72" s="39"/>
      <c r="H72" s="40"/>
      <c r="I72" s="41"/>
    </row>
    <row r="73" spans="6:9" ht="12.75" customHeight="1">
      <c r="F73" s="39"/>
      <c r="G73" s="39"/>
      <c r="H73" s="40"/>
      <c r="I73" s="41"/>
    </row>
    <row r="74" spans="1:9" ht="12.75">
      <c r="A74" s="8" t="s">
        <v>38</v>
      </c>
      <c r="B74" s="8"/>
      <c r="C74" s="8"/>
      <c r="D74" s="8"/>
      <c r="E74" s="8"/>
      <c r="F74" s="8"/>
      <c r="G74" s="8"/>
      <c r="H74" s="8"/>
      <c r="I74" s="8"/>
    </row>
    <row r="75" spans="1:9" ht="12.75">
      <c r="A75" s="8" t="s">
        <v>39</v>
      </c>
      <c r="B75" s="8"/>
      <c r="C75" s="8"/>
      <c r="D75" s="8"/>
      <c r="E75" s="8"/>
      <c r="F75" s="8"/>
      <c r="G75" s="8"/>
      <c r="H75" s="8"/>
      <c r="I75" s="8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6:9" ht="12.75">
      <c r="F78" s="5"/>
      <c r="G78" s="5"/>
      <c r="H78" s="5"/>
      <c r="I78" s="5"/>
    </row>
    <row r="79" spans="1:9" ht="12.75">
      <c r="A79" s="42"/>
      <c r="B79" s="149" t="s">
        <v>40</v>
      </c>
      <c r="C79" s="145"/>
      <c r="D79" s="25" t="s">
        <v>41</v>
      </c>
      <c r="E79" s="43" t="s">
        <v>42</v>
      </c>
      <c r="F79" s="25" t="s">
        <v>43</v>
      </c>
      <c r="G79" s="44" t="s">
        <v>41</v>
      </c>
      <c r="H79" s="45"/>
      <c r="I79" s="5"/>
    </row>
    <row r="80" spans="1:9" ht="12.75">
      <c r="A80" s="42">
        <v>1997</v>
      </c>
      <c r="B80" s="116">
        <v>2153</v>
      </c>
      <c r="C80" s="116"/>
      <c r="D80" s="46">
        <v>43</v>
      </c>
      <c r="E80" s="46">
        <v>1041</v>
      </c>
      <c r="F80" s="43"/>
      <c r="G80" s="43"/>
      <c r="H80" s="45"/>
      <c r="I80" s="5"/>
    </row>
    <row r="81" spans="1:9" ht="12.75">
      <c r="A81" s="42">
        <v>1998</v>
      </c>
      <c r="B81" s="116">
        <v>2587</v>
      </c>
      <c r="C81" s="116"/>
      <c r="D81" s="46">
        <v>38</v>
      </c>
      <c r="E81" s="46">
        <v>1333</v>
      </c>
      <c r="F81" s="47">
        <f aca="true" t="shared" si="1" ref="F81:F87">(B81-B80)/B80</f>
        <v>0.20157919182535997</v>
      </c>
      <c r="G81" s="47">
        <f aca="true" t="shared" si="2" ref="G81:G87">(D81-D80)/D80</f>
        <v>-0.11627906976744186</v>
      </c>
      <c r="H81" s="45"/>
      <c r="I81" s="5"/>
    </row>
    <row r="82" spans="1:9" ht="12.75">
      <c r="A82" s="42">
        <v>1999</v>
      </c>
      <c r="B82" s="116">
        <v>2928</v>
      </c>
      <c r="C82" s="116"/>
      <c r="D82" s="46">
        <v>49</v>
      </c>
      <c r="E82" s="46">
        <v>1370</v>
      </c>
      <c r="F82" s="47">
        <f t="shared" si="1"/>
        <v>0.13181291070738307</v>
      </c>
      <c r="G82" s="47">
        <f t="shared" si="2"/>
        <v>0.2894736842105263</v>
      </c>
      <c r="H82" s="45"/>
      <c r="I82" s="5"/>
    </row>
    <row r="83" spans="1:9" ht="12.75">
      <c r="A83" s="42">
        <v>2000</v>
      </c>
      <c r="B83" s="116">
        <v>2514</v>
      </c>
      <c r="C83" s="116"/>
      <c r="D83" s="46">
        <v>53</v>
      </c>
      <c r="E83" s="46">
        <v>1419</v>
      </c>
      <c r="F83" s="47">
        <f t="shared" si="1"/>
        <v>-0.1413934426229508</v>
      </c>
      <c r="G83" s="47">
        <f t="shared" si="2"/>
        <v>0.08163265306122448</v>
      </c>
      <c r="H83" s="45"/>
      <c r="I83" s="5"/>
    </row>
    <row r="84" spans="1:9" ht="12.75">
      <c r="A84" s="42">
        <v>2001</v>
      </c>
      <c r="B84" s="116">
        <v>2131</v>
      </c>
      <c r="C84" s="116"/>
      <c r="D84" s="46">
        <v>59</v>
      </c>
      <c r="E84" s="46">
        <v>1191</v>
      </c>
      <c r="F84" s="47">
        <f t="shared" si="1"/>
        <v>-0.15234685759745425</v>
      </c>
      <c r="G84" s="47">
        <f t="shared" si="2"/>
        <v>0.11320754716981132</v>
      </c>
      <c r="H84" s="45"/>
      <c r="I84" s="5"/>
    </row>
    <row r="85" spans="1:9" ht="12.75">
      <c r="A85" s="42">
        <v>2002</v>
      </c>
      <c r="B85" s="116">
        <v>2443</v>
      </c>
      <c r="C85" s="116"/>
      <c r="D85" s="46">
        <v>39</v>
      </c>
      <c r="E85" s="46">
        <v>1241</v>
      </c>
      <c r="F85" s="47">
        <f t="shared" si="1"/>
        <v>0.14641013608634443</v>
      </c>
      <c r="G85" s="47">
        <f t="shared" si="2"/>
        <v>-0.3389830508474576</v>
      </c>
      <c r="H85" s="45"/>
      <c r="I85" s="5"/>
    </row>
    <row r="86" spans="1:9" ht="12.75">
      <c r="A86" s="42">
        <v>2003</v>
      </c>
      <c r="B86" s="154">
        <v>2502</v>
      </c>
      <c r="C86" s="154"/>
      <c r="D86" s="48">
        <v>53</v>
      </c>
      <c r="E86" s="48">
        <v>1373</v>
      </c>
      <c r="F86" s="49">
        <f t="shared" si="1"/>
        <v>0.024150634465820713</v>
      </c>
      <c r="G86" s="49">
        <f t="shared" si="2"/>
        <v>0.358974358974359</v>
      </c>
      <c r="H86" s="45"/>
      <c r="I86" s="5"/>
    </row>
    <row r="87" spans="1:9" ht="12.75">
      <c r="A87" s="42">
        <v>2004</v>
      </c>
      <c r="B87" s="116">
        <v>3060</v>
      </c>
      <c r="C87" s="116"/>
      <c r="D87" s="46">
        <v>76</v>
      </c>
      <c r="E87" s="46">
        <v>1598</v>
      </c>
      <c r="F87" s="47">
        <f t="shared" si="1"/>
        <v>0.22302158273381295</v>
      </c>
      <c r="G87" s="47">
        <f t="shared" si="2"/>
        <v>0.4339622641509434</v>
      </c>
      <c r="H87" s="45"/>
      <c r="I87" s="5"/>
    </row>
    <row r="88" ht="12.75">
      <c r="I88" s="5"/>
    </row>
    <row r="89" spans="1:9" ht="12.75">
      <c r="A89" s="115" t="s">
        <v>44</v>
      </c>
      <c r="B89" s="115"/>
      <c r="C89" s="115"/>
      <c r="D89" s="115"/>
      <c r="E89" s="115"/>
      <c r="F89" s="115"/>
      <c r="G89" s="115"/>
      <c r="H89" s="115"/>
      <c r="I89" s="5"/>
    </row>
    <row r="90" spans="1:9" ht="12.75">
      <c r="A90" s="51"/>
      <c r="B90" s="51"/>
      <c r="C90" s="51"/>
      <c r="D90" s="51"/>
      <c r="E90" s="51"/>
      <c r="F90" s="51"/>
      <c r="G90" s="51"/>
      <c r="H90" s="51"/>
      <c r="I90" s="51"/>
    </row>
    <row r="91" spans="1:9" ht="12.75">
      <c r="A91" s="51"/>
      <c r="B91" s="51"/>
      <c r="C91" s="51"/>
      <c r="D91" s="51"/>
      <c r="E91" s="51"/>
      <c r="F91" s="51"/>
      <c r="G91" s="51"/>
      <c r="H91" s="51"/>
      <c r="I91" s="51"/>
    </row>
    <row r="92" spans="1:9" ht="12.75">
      <c r="A92" s="51"/>
      <c r="B92" s="51"/>
      <c r="C92" s="51"/>
      <c r="D92" s="51"/>
      <c r="E92" s="51"/>
      <c r="F92" s="51"/>
      <c r="G92" s="51"/>
      <c r="H92" s="51"/>
      <c r="I92" s="51"/>
    </row>
    <row r="93" spans="1:9" ht="12.75" customHeight="1">
      <c r="A93" s="50"/>
      <c r="B93" s="50"/>
      <c r="C93" s="52"/>
      <c r="D93" s="52"/>
      <c r="E93" s="52"/>
      <c r="F93" s="52"/>
      <c r="G93" s="52"/>
      <c r="H93" s="52"/>
      <c r="I93" s="52"/>
    </row>
    <row r="94" spans="1:9" ht="12.75" customHeight="1">
      <c r="A94" s="50"/>
      <c r="B94" s="50"/>
      <c r="C94" s="52"/>
      <c r="D94" s="52"/>
      <c r="E94" s="52"/>
      <c r="F94" s="52"/>
      <c r="G94" s="52"/>
      <c r="H94" s="52"/>
      <c r="I94" s="52"/>
    </row>
    <row r="95" spans="6:9" ht="12.75">
      <c r="F95" s="5"/>
      <c r="G95" s="5"/>
      <c r="H95" s="5"/>
      <c r="I95" s="5"/>
    </row>
    <row r="96" spans="6:9" ht="12.75">
      <c r="F96" s="102" t="s">
        <v>45</v>
      </c>
      <c r="G96" s="102"/>
      <c r="H96" s="102"/>
      <c r="I96" s="102"/>
    </row>
    <row r="97" spans="6:9" ht="12.75">
      <c r="F97" s="8" t="s">
        <v>46</v>
      </c>
      <c r="G97" s="8"/>
      <c r="H97" s="8"/>
      <c r="I97" s="8"/>
    </row>
    <row r="98" spans="6:9" ht="12.75">
      <c r="F98" s="8" t="s">
        <v>47</v>
      </c>
      <c r="G98" s="8"/>
      <c r="H98" s="8"/>
      <c r="I98" s="8"/>
    </row>
    <row r="99" spans="6:9" ht="12.75">
      <c r="F99" s="8" t="s">
        <v>48</v>
      </c>
      <c r="G99" s="8"/>
      <c r="H99" s="8"/>
      <c r="I99" s="8"/>
    </row>
    <row r="100" spans="6:9" ht="12.75">
      <c r="F100" s="8" t="s">
        <v>49</v>
      </c>
      <c r="G100" s="8"/>
      <c r="H100" s="8"/>
      <c r="I100" s="8"/>
    </row>
    <row r="101" spans="6:9" ht="12.75">
      <c r="F101" s="8" t="s">
        <v>50</v>
      </c>
      <c r="G101" s="8"/>
      <c r="H101" s="8"/>
      <c r="I101" s="8"/>
    </row>
    <row r="102" spans="6:9" ht="12.75">
      <c r="F102" s="8"/>
      <c r="G102" s="8"/>
      <c r="H102" s="8"/>
      <c r="I102" s="8"/>
    </row>
    <row r="103" spans="6:9" ht="12.75">
      <c r="F103" s="8"/>
      <c r="G103" s="8"/>
      <c r="H103" s="8"/>
      <c r="I103" s="8"/>
    </row>
    <row r="105" spans="6:9" ht="12.75">
      <c r="F105" s="102" t="s">
        <v>51</v>
      </c>
      <c r="G105" s="102"/>
      <c r="H105" s="102"/>
      <c r="I105" s="102"/>
    </row>
    <row r="106" spans="6:9" ht="12.75">
      <c r="F106" s="36" t="s">
        <v>18</v>
      </c>
      <c r="G106" s="36"/>
      <c r="H106" s="53">
        <f>I106/I111</f>
        <v>0.0436283397857572</v>
      </c>
      <c r="I106" s="16">
        <f>'[1]RAPOR DATA'!D64</f>
        <v>316574196630</v>
      </c>
    </row>
    <row r="107" spans="6:9" ht="12.75">
      <c r="F107" s="36" t="s">
        <v>19</v>
      </c>
      <c r="G107" s="36"/>
      <c r="H107" s="53">
        <f>I107/I111</f>
        <v>0.01538437573180006</v>
      </c>
      <c r="I107" s="16">
        <f>'[1]RAPOR DATA'!E64</f>
        <v>111631485678</v>
      </c>
    </row>
    <row r="108" spans="6:9" ht="12.75">
      <c r="F108" s="36" t="s">
        <v>20</v>
      </c>
      <c r="G108" s="36"/>
      <c r="H108" s="53">
        <f>I108/I111</f>
        <v>0.8863270713963181</v>
      </c>
      <c r="I108" s="16">
        <f>'[1]RAPOR DATA'!F64</f>
        <v>6431330689102</v>
      </c>
    </row>
    <row r="109" spans="6:9" ht="12.75">
      <c r="F109" s="36" t="s">
        <v>21</v>
      </c>
      <c r="G109" s="36"/>
      <c r="H109" s="53">
        <f>I109/I111</f>
        <v>0.04477213124376031</v>
      </c>
      <c r="I109" s="16">
        <f>'[1]RAPOR DATA'!G64</f>
        <v>324873730000</v>
      </c>
    </row>
    <row r="110" spans="6:9" ht="12.75">
      <c r="F110" s="36" t="s">
        <v>22</v>
      </c>
      <c r="G110" s="36"/>
      <c r="H110" s="53">
        <f>I110/I111</f>
        <v>0.009888081842364355</v>
      </c>
      <c r="I110" s="16">
        <f>'[1]RAPOR DATA'!H64</f>
        <v>71749500000</v>
      </c>
    </row>
    <row r="111" spans="6:9" ht="12.75">
      <c r="F111" s="37" t="s">
        <v>24</v>
      </c>
      <c r="G111" s="37"/>
      <c r="H111" s="54">
        <f>SUM(H106:H110)</f>
        <v>1</v>
      </c>
      <c r="I111" s="16">
        <f>SUM(I106:I110)</f>
        <v>7256159601410</v>
      </c>
    </row>
    <row r="112" spans="6:9" ht="12.75">
      <c r="F112" s="55"/>
      <c r="G112" s="55"/>
      <c r="H112" s="56"/>
      <c r="I112" s="57"/>
    </row>
    <row r="113" spans="6:9" ht="12.75">
      <c r="F113" s="103" t="s">
        <v>52</v>
      </c>
      <c r="G113" s="103"/>
      <c r="H113" s="103"/>
      <c r="I113" s="103"/>
    </row>
    <row r="114" spans="6:9" ht="12.75">
      <c r="F114" s="63" t="s">
        <v>18</v>
      </c>
      <c r="G114" s="111"/>
      <c r="H114" s="15">
        <f>I106/I28</f>
        <v>0.008243873805543058</v>
      </c>
      <c r="I114" s="58"/>
    </row>
    <row r="115" spans="6:9" ht="12.75">
      <c r="F115" s="63" t="s">
        <v>19</v>
      </c>
      <c r="G115" s="64"/>
      <c r="H115" s="15">
        <f>I107/I28</f>
        <v>0.0029069832300018536</v>
      </c>
      <c r="I115" s="16"/>
    </row>
    <row r="116" spans="6:9" ht="12.75">
      <c r="F116" s="63" t="s">
        <v>20</v>
      </c>
      <c r="G116" s="64"/>
      <c r="H116" s="15">
        <f>I108/I28</f>
        <v>0.1674775745056691</v>
      </c>
      <c r="I116" s="16"/>
    </row>
    <row r="117" spans="6:9" ht="12.75">
      <c r="F117" s="63" t="s">
        <v>21</v>
      </c>
      <c r="G117" s="64"/>
      <c r="H117" s="15">
        <f>I109/I28</f>
        <v>0.008460001040407814</v>
      </c>
      <c r="I117" s="16"/>
    </row>
    <row r="118" spans="6:9" ht="12.75">
      <c r="F118" s="63" t="s">
        <v>22</v>
      </c>
      <c r="G118" s="64"/>
      <c r="H118" s="15">
        <f>I110/I28</f>
        <v>0.0018684208312218426</v>
      </c>
      <c r="I118" s="16"/>
    </row>
    <row r="119" spans="6:9" ht="12.75">
      <c r="F119" s="63" t="s">
        <v>36</v>
      </c>
      <c r="G119" s="64"/>
      <c r="H119" s="15">
        <v>0</v>
      </c>
      <c r="I119" s="16"/>
    </row>
    <row r="120" spans="6:9" ht="12.75">
      <c r="F120" s="60" t="s">
        <v>24</v>
      </c>
      <c r="G120" s="61"/>
      <c r="H120" s="59">
        <f>SUM(H114:H119)</f>
        <v>0.18895685341284368</v>
      </c>
      <c r="I120" s="16"/>
    </row>
    <row r="121" spans="6:9" ht="12.75">
      <c r="F121" s="8"/>
      <c r="G121" s="8"/>
      <c r="H121" s="8"/>
      <c r="I121" s="8"/>
    </row>
    <row r="122" spans="6:9" ht="12.75">
      <c r="F122" s="5"/>
      <c r="G122" s="5"/>
      <c r="H122" s="5"/>
      <c r="I122" s="5"/>
    </row>
    <row r="123" spans="6:9" ht="12.75">
      <c r="F123" s="5"/>
      <c r="G123" s="5"/>
      <c r="H123" s="5"/>
      <c r="I123" s="5"/>
    </row>
    <row r="124" spans="6:9" ht="12.75">
      <c r="F124" s="5"/>
      <c r="G124" s="5"/>
      <c r="H124" s="5"/>
      <c r="I124" s="5"/>
    </row>
    <row r="125" spans="6:9" ht="12.75">
      <c r="F125" s="5"/>
      <c r="G125" s="5"/>
      <c r="H125" s="5"/>
      <c r="I125" s="5"/>
    </row>
    <row r="126" spans="6:9" ht="12.75">
      <c r="F126" s="5"/>
      <c r="G126" s="5"/>
      <c r="H126" s="5"/>
      <c r="I126" s="5"/>
    </row>
    <row r="127" spans="6:9" ht="12.75">
      <c r="F127" s="5"/>
      <c r="G127" s="5"/>
      <c r="H127" s="5"/>
      <c r="I127" s="5"/>
    </row>
    <row r="128" spans="1:9" ht="12.75">
      <c r="A128" s="90">
        <v>3</v>
      </c>
      <c r="B128" s="90"/>
      <c r="C128" s="90"/>
      <c r="D128" s="90"/>
      <c r="E128" s="90"/>
      <c r="F128" s="90"/>
      <c r="G128" s="90"/>
      <c r="H128" s="90"/>
      <c r="I128" s="90"/>
    </row>
    <row r="129" spans="6:9" ht="12.75">
      <c r="F129" s="5"/>
      <c r="G129" s="5"/>
      <c r="H129" s="5"/>
      <c r="I129" s="5"/>
    </row>
    <row r="130" spans="3:9" ht="12.75">
      <c r="C130" s="128" t="s">
        <v>0</v>
      </c>
      <c r="D130" s="128"/>
      <c r="E130" s="128"/>
      <c r="F130" s="128"/>
      <c r="G130" s="128"/>
      <c r="H130" s="128"/>
      <c r="I130" s="128"/>
    </row>
    <row r="131" spans="3:9" ht="12.75">
      <c r="C131" s="128"/>
      <c r="D131" s="128"/>
      <c r="E131" s="128"/>
      <c r="F131" s="128"/>
      <c r="G131" s="128"/>
      <c r="H131" s="128"/>
      <c r="I131" s="128"/>
    </row>
    <row r="132" spans="3:9" ht="12.75">
      <c r="C132" s="128"/>
      <c r="D132" s="128"/>
      <c r="E132" s="128"/>
      <c r="F132" s="128"/>
      <c r="G132" s="128"/>
      <c r="H132" s="128"/>
      <c r="I132" s="128"/>
    </row>
    <row r="133" spans="3:9" ht="12.75">
      <c r="C133" s="128"/>
      <c r="D133" s="128"/>
      <c r="E133" s="128"/>
      <c r="F133" s="128"/>
      <c r="G133" s="128"/>
      <c r="H133" s="128"/>
      <c r="I133" s="128"/>
    </row>
    <row r="134" spans="3:9" ht="12.75">
      <c r="C134" s="128"/>
      <c r="D134" s="128"/>
      <c r="E134" s="128"/>
      <c r="F134" s="128"/>
      <c r="G134" s="128"/>
      <c r="H134" s="128"/>
      <c r="I134" s="128"/>
    </row>
    <row r="135" spans="6:9" ht="12.75">
      <c r="F135" s="8"/>
      <c r="G135" s="8"/>
      <c r="H135" s="8"/>
      <c r="I135" s="8"/>
    </row>
    <row r="136" spans="6:9" ht="12.75">
      <c r="F136" s="103" t="s">
        <v>53</v>
      </c>
      <c r="G136" s="103"/>
      <c r="H136" s="103"/>
      <c r="I136" s="103"/>
    </row>
    <row r="137" spans="6:9" ht="12.75">
      <c r="F137" s="8" t="s">
        <v>54</v>
      </c>
      <c r="G137" s="8"/>
      <c r="H137" s="8"/>
      <c r="I137" s="8"/>
    </row>
    <row r="138" spans="6:9" ht="12.75">
      <c r="F138" s="8" t="s">
        <v>55</v>
      </c>
      <c r="G138" s="8"/>
      <c r="H138" s="8"/>
      <c r="I138" s="8"/>
    </row>
    <row r="139" spans="6:9" ht="12.75">
      <c r="F139" s="8" t="s">
        <v>56</v>
      </c>
      <c r="G139" s="8"/>
      <c r="H139" s="8"/>
      <c r="I139" s="8"/>
    </row>
    <row r="140" spans="6:9" ht="12.75">
      <c r="F140" s="8" t="s">
        <v>57</v>
      </c>
      <c r="G140" s="8"/>
      <c r="H140" s="8"/>
      <c r="I140" s="8"/>
    </row>
    <row r="141" spans="6:9" ht="12.75">
      <c r="F141" s="8" t="s">
        <v>58</v>
      </c>
      <c r="G141" s="8"/>
      <c r="H141" s="8"/>
      <c r="I141" s="8"/>
    </row>
    <row r="142" spans="6:9" ht="12.75">
      <c r="F142" s="8" t="s">
        <v>59</v>
      </c>
      <c r="G142" s="8"/>
      <c r="H142" s="8"/>
      <c r="I142" s="8"/>
    </row>
    <row r="143" spans="6:9" ht="12.75">
      <c r="F143" s="110" t="s">
        <v>60</v>
      </c>
      <c r="G143" s="110"/>
      <c r="H143" s="110"/>
      <c r="I143" s="110"/>
    </row>
    <row r="144" spans="6:9" ht="12.75">
      <c r="F144" s="63" t="s">
        <v>18</v>
      </c>
      <c r="G144" s="64"/>
      <c r="H144" s="53">
        <f>I144/I151</f>
        <v>0.11541104737079608</v>
      </c>
      <c r="I144" s="16">
        <f>'[1]RAPOR DATA'!D62</f>
        <v>807357823434</v>
      </c>
    </row>
    <row r="145" spans="6:9" ht="12.75">
      <c r="F145" s="63" t="s">
        <v>19</v>
      </c>
      <c r="G145" s="64"/>
      <c r="H145" s="53">
        <f>I145/I151</f>
        <v>0.06015869110001684</v>
      </c>
      <c r="I145" s="16">
        <f>'[1]RAPOR DATA'!E62</f>
        <v>420840040998</v>
      </c>
    </row>
    <row r="146" spans="6:9" ht="12.75">
      <c r="F146" s="63" t="s">
        <v>20</v>
      </c>
      <c r="G146" s="64"/>
      <c r="H146" s="53">
        <f>I146/I151</f>
        <v>0.720840876151961</v>
      </c>
      <c r="I146" s="16">
        <f>'[1]RAPOR DATA'!F62</f>
        <v>5042641359475</v>
      </c>
    </row>
    <row r="147" spans="6:9" ht="12.75">
      <c r="F147" s="63" t="s">
        <v>21</v>
      </c>
      <c r="G147" s="64"/>
      <c r="H147" s="53">
        <f>I147/I151</f>
        <v>0.09058566776821045</v>
      </c>
      <c r="I147" s="16">
        <f>'[1]RAPOR DATA'!G62</f>
        <v>633691914507</v>
      </c>
    </row>
    <row r="148" spans="6:9" ht="12.75">
      <c r="F148" s="63" t="s">
        <v>22</v>
      </c>
      <c r="G148" s="64"/>
      <c r="H148" s="53">
        <f>I148/I151</f>
        <v>0.0034217806112185993</v>
      </c>
      <c r="I148" s="16">
        <f>'[1]RAPOR DATA'!H62</f>
        <v>23937061568</v>
      </c>
    </row>
    <row r="149" spans="6:9" ht="12.75">
      <c r="F149" s="63" t="s">
        <v>36</v>
      </c>
      <c r="G149" s="64"/>
      <c r="H149" s="53">
        <f>I149/I151</f>
        <v>0.0032727055255684055</v>
      </c>
      <c r="I149" s="16">
        <f>'[1]RAPOR DATA'!J62</f>
        <v>22894207011</v>
      </c>
    </row>
    <row r="150" spans="6:9" ht="12.75">
      <c r="F150" s="63" t="s">
        <v>23</v>
      </c>
      <c r="G150" s="64"/>
      <c r="H150" s="53">
        <f>I150/I151</f>
        <v>0.0063092314722286375</v>
      </c>
      <c r="I150" s="16">
        <f>'[1]RAPOR DATA'!I62</f>
        <v>44136220102</v>
      </c>
    </row>
    <row r="151" spans="6:9" ht="12.75">
      <c r="F151" s="60" t="s">
        <v>24</v>
      </c>
      <c r="G151" s="61"/>
      <c r="H151" s="54">
        <f>SUM(H144:H150)</f>
        <v>0.9999999999999999</v>
      </c>
      <c r="I151" s="16">
        <f>SUM(I144:I150)</f>
        <v>6995498627095</v>
      </c>
    </row>
    <row r="152" spans="6:9" ht="12.75">
      <c r="F152" s="4" t="s">
        <v>61</v>
      </c>
      <c r="G152" s="4"/>
      <c r="H152" s="4"/>
      <c r="I152" s="4"/>
    </row>
    <row r="153" spans="6:9" ht="12.75">
      <c r="F153" s="63" t="s">
        <v>18</v>
      </c>
      <c r="G153" s="64"/>
      <c r="H153" s="53">
        <f>I144/I28</f>
        <v>0.021024316205046894</v>
      </c>
      <c r="I153" s="16"/>
    </row>
    <row r="154" spans="6:9" ht="12.75">
      <c r="F154" s="63" t="s">
        <v>19</v>
      </c>
      <c r="G154" s="64"/>
      <c r="H154" s="53">
        <f>I145/I28</f>
        <v>0.010959049181010564</v>
      </c>
      <c r="I154" s="16"/>
    </row>
    <row r="155" spans="6:9" ht="12.75">
      <c r="F155" s="63" t="s">
        <v>20</v>
      </c>
      <c r="G155" s="64"/>
      <c r="H155" s="53">
        <f>I146/I28</f>
        <v>0.13131486854157762</v>
      </c>
      <c r="I155" s="16"/>
    </row>
    <row r="156" spans="6:9" ht="12.75">
      <c r="F156" s="63" t="s">
        <v>21</v>
      </c>
      <c r="G156" s="64"/>
      <c r="H156" s="53">
        <f>I147/I28</f>
        <v>0.01650190138804772</v>
      </c>
      <c r="I156" s="16"/>
    </row>
    <row r="157" spans="6:9" ht="12.75">
      <c r="F157" s="63" t="s">
        <v>22</v>
      </c>
      <c r="G157" s="64"/>
      <c r="H157" s="53">
        <f>I148/I28</f>
        <v>0.0006233423852694581</v>
      </c>
      <c r="I157" s="16"/>
    </row>
    <row r="158" spans="6:9" ht="12.75">
      <c r="F158" s="63" t="s">
        <v>36</v>
      </c>
      <c r="G158" s="64"/>
      <c r="H158" s="53">
        <f>I149/I28</f>
        <v>0.0005961855245494054</v>
      </c>
      <c r="I158" s="16"/>
    </row>
    <row r="159" spans="6:9" ht="12.75">
      <c r="F159" s="63" t="s">
        <v>23</v>
      </c>
      <c r="G159" s="64"/>
      <c r="H159" s="53">
        <f>I150/I28</f>
        <v>0.0011493464491037434</v>
      </c>
      <c r="I159" s="16"/>
    </row>
    <row r="160" spans="6:9" ht="12.75">
      <c r="F160" s="60" t="s">
        <v>24</v>
      </c>
      <c r="G160" s="61"/>
      <c r="H160" s="54">
        <f>SUM(H153:H158)</f>
        <v>0.18101966322550164</v>
      </c>
      <c r="I160" s="16"/>
    </row>
    <row r="163" spans="1:5" ht="12.75">
      <c r="A163" s="38" t="s">
        <v>62</v>
      </c>
      <c r="B163" s="38"/>
      <c r="C163" s="38"/>
      <c r="D163" s="38"/>
      <c r="E163" s="38"/>
    </row>
    <row r="164" spans="1:8" ht="12.75">
      <c r="A164" s="62" t="s">
        <v>63</v>
      </c>
      <c r="B164" s="134"/>
      <c r="C164" s="66" t="s">
        <v>64</v>
      </c>
      <c r="D164" s="62" t="s">
        <v>65</v>
      </c>
      <c r="E164" s="62"/>
      <c r="F164" s="62" t="s">
        <v>66</v>
      </c>
      <c r="G164" s="62"/>
      <c r="H164" s="62"/>
    </row>
    <row r="165" spans="1:8" ht="12.75">
      <c r="A165" s="135" t="s">
        <v>18</v>
      </c>
      <c r="B165" s="136"/>
      <c r="C165" s="67">
        <f aca="true" t="shared" si="3" ref="C165:C170">H22</f>
        <v>0.13626697588271883</v>
      </c>
      <c r="D165" s="104">
        <f>C165*D171</f>
        <v>650231192821.1376</v>
      </c>
      <c r="E165" s="104"/>
      <c r="F165" s="36" t="s">
        <v>18</v>
      </c>
      <c r="G165" s="36"/>
      <c r="H165" s="68">
        <f>D165/I28</f>
        <v>0.016932598913960935</v>
      </c>
    </row>
    <row r="166" spans="1:8" ht="12.75">
      <c r="A166" s="93" t="s">
        <v>19</v>
      </c>
      <c r="B166" s="94"/>
      <c r="C166" s="67">
        <f t="shared" si="3"/>
        <v>0.06031631601323897</v>
      </c>
      <c r="D166" s="104">
        <f>C166*D171</f>
        <v>287814049250.05615</v>
      </c>
      <c r="E166" s="104"/>
      <c r="F166" s="36" t="s">
        <v>19</v>
      </c>
      <c r="G166" s="36"/>
      <c r="H166" s="68">
        <f>D166/I28</f>
        <v>0.007494933973576322</v>
      </c>
    </row>
    <row r="167" spans="1:8" ht="12.75">
      <c r="A167" s="93" t="s">
        <v>20</v>
      </c>
      <c r="B167" s="94"/>
      <c r="C167" s="67">
        <f t="shared" si="3"/>
        <v>0.7503391497163383</v>
      </c>
      <c r="D167" s="104">
        <f>C167*D171</f>
        <v>3580426711460.6655</v>
      </c>
      <c r="E167" s="104"/>
      <c r="F167" s="36" t="s">
        <v>20</v>
      </c>
      <c r="G167" s="36"/>
      <c r="H167" s="68">
        <f>D167/I28</f>
        <v>0.09323749785512409</v>
      </c>
    </row>
    <row r="168" spans="1:8" ht="12.75">
      <c r="A168" s="93" t="s">
        <v>21</v>
      </c>
      <c r="B168" s="94"/>
      <c r="C168" s="67">
        <f t="shared" si="3"/>
        <v>0.03981360823964975</v>
      </c>
      <c r="D168" s="104">
        <f>C168*D171</f>
        <v>189980366178.0977</v>
      </c>
      <c r="E168" s="104"/>
      <c r="F168" s="36" t="s">
        <v>21</v>
      </c>
      <c r="G168" s="36"/>
      <c r="H168" s="68">
        <f>D168/I28</f>
        <v>0.004947257802358362</v>
      </c>
    </row>
    <row r="169" spans="1:8" ht="12.75">
      <c r="A169" s="93" t="s">
        <v>22</v>
      </c>
      <c r="B169" s="94"/>
      <c r="C169" s="67">
        <f t="shared" si="3"/>
        <v>0.0050912321617411285</v>
      </c>
      <c r="D169" s="104">
        <f>C169*D171</f>
        <v>24294059070.537445</v>
      </c>
      <c r="E169" s="104"/>
      <c r="F169" s="36" t="s">
        <v>22</v>
      </c>
      <c r="G169" s="36"/>
      <c r="H169" s="68">
        <f>D169/I28</f>
        <v>0.0006326389179342869</v>
      </c>
    </row>
    <row r="170" spans="1:9" ht="12.75">
      <c r="A170" s="93" t="s">
        <v>23</v>
      </c>
      <c r="B170" s="94"/>
      <c r="C170" s="67">
        <f t="shared" si="3"/>
        <v>0.00817271798631299</v>
      </c>
      <c r="D170" s="104">
        <f>C170*D171</f>
        <v>38998122108.50564</v>
      </c>
      <c r="E170" s="104"/>
      <c r="F170" s="36" t="s">
        <v>23</v>
      </c>
      <c r="G170" s="36"/>
      <c r="H170" s="68">
        <f>D170/I28</f>
        <v>0.001015545804863658</v>
      </c>
      <c r="I170" s="10"/>
    </row>
    <row r="171" spans="1:9" ht="12.75">
      <c r="A171" s="137" t="s">
        <v>24</v>
      </c>
      <c r="B171" s="138"/>
      <c r="C171" s="69">
        <f>SUM(C165:C170)</f>
        <v>1</v>
      </c>
      <c r="D171" s="139">
        <f>'[1]RAPOR DATA'!L37</f>
        <v>4771744500889</v>
      </c>
      <c r="E171" s="139"/>
      <c r="F171" s="37" t="s">
        <v>24</v>
      </c>
      <c r="G171" s="37"/>
      <c r="H171" s="70">
        <f>SUM(H165:H170)</f>
        <v>0.12426047326781764</v>
      </c>
      <c r="I171" s="5"/>
    </row>
    <row r="172" spans="1:9" ht="12.75">
      <c r="A172" s="141" t="s">
        <v>67</v>
      </c>
      <c r="B172" s="141"/>
      <c r="C172" s="141"/>
      <c r="D172" s="141"/>
      <c r="E172" s="141"/>
      <c r="F172" s="5"/>
      <c r="G172" s="5"/>
      <c r="H172" s="5"/>
      <c r="I172" s="5"/>
    </row>
    <row r="173" spans="1:9" ht="12.75">
      <c r="A173" s="124"/>
      <c r="B173" s="124"/>
      <c r="C173" s="124"/>
      <c r="D173" s="124"/>
      <c r="E173" s="124"/>
      <c r="F173" s="5"/>
      <c r="G173" s="5"/>
      <c r="H173" s="5"/>
      <c r="I173" s="5"/>
    </row>
    <row r="174" spans="1:9" ht="12.75">
      <c r="A174" s="6"/>
      <c r="B174" s="6"/>
      <c r="C174" s="6"/>
      <c r="D174" s="6"/>
      <c r="E174" s="6"/>
      <c r="F174" s="5"/>
      <c r="G174" s="5"/>
      <c r="H174" s="5"/>
      <c r="I174" s="5"/>
    </row>
    <row r="175" spans="1:9" ht="12.75">
      <c r="A175" s="6"/>
      <c r="B175" s="6"/>
      <c r="C175" s="6"/>
      <c r="D175" s="6"/>
      <c r="E175" s="6"/>
      <c r="F175" s="5"/>
      <c r="G175" s="5"/>
      <c r="H175" s="5"/>
      <c r="I175" s="5"/>
    </row>
    <row r="176" spans="1:9" ht="12.75">
      <c r="A176" s="6"/>
      <c r="B176" s="6"/>
      <c r="C176" s="6"/>
      <c r="D176" s="6"/>
      <c r="E176" s="6"/>
      <c r="F176" s="5"/>
      <c r="G176" s="5"/>
      <c r="H176" s="5"/>
      <c r="I176" s="5"/>
    </row>
    <row r="177" spans="1:9" ht="12.75">
      <c r="A177" s="6"/>
      <c r="B177" s="6"/>
      <c r="C177" s="6"/>
      <c r="D177" s="6"/>
      <c r="E177" s="6"/>
      <c r="F177" s="5"/>
      <c r="G177" s="5"/>
      <c r="H177" s="5"/>
      <c r="I177" s="5"/>
    </row>
    <row r="178" spans="1:9" ht="12.75">
      <c r="A178" s="6"/>
      <c r="B178" s="6"/>
      <c r="C178" s="6"/>
      <c r="D178" s="6"/>
      <c r="E178" s="6"/>
      <c r="F178" s="5"/>
      <c r="G178" s="5"/>
      <c r="H178" s="5"/>
      <c r="I178" s="5"/>
    </row>
    <row r="179" spans="1:9" ht="12.75">
      <c r="A179" s="6"/>
      <c r="B179" s="6"/>
      <c r="C179" s="6"/>
      <c r="D179" s="6"/>
      <c r="E179" s="6"/>
      <c r="F179" s="5"/>
      <c r="G179" s="5"/>
      <c r="H179" s="5"/>
      <c r="I179" s="5"/>
    </row>
    <row r="180" spans="1:9" ht="12.75">
      <c r="A180" s="6"/>
      <c r="B180" s="6"/>
      <c r="C180" s="6"/>
      <c r="D180" s="6"/>
      <c r="E180" s="6"/>
      <c r="F180" s="5"/>
      <c r="G180" s="5"/>
      <c r="H180" s="5"/>
      <c r="I180" s="5"/>
    </row>
    <row r="181" spans="1:9" ht="12.75">
      <c r="A181" s="6"/>
      <c r="B181" s="6"/>
      <c r="C181" s="6"/>
      <c r="D181" s="6"/>
      <c r="E181" s="6"/>
      <c r="F181" s="5"/>
      <c r="G181" s="5"/>
      <c r="H181" s="5"/>
      <c r="I181" s="5"/>
    </row>
    <row r="182" spans="1:9" ht="12.75">
      <c r="A182" s="6"/>
      <c r="B182" s="6"/>
      <c r="C182" s="6"/>
      <c r="D182" s="6"/>
      <c r="E182" s="6"/>
      <c r="F182" s="5"/>
      <c r="G182" s="5"/>
      <c r="H182" s="5"/>
      <c r="I182" s="5"/>
    </row>
    <row r="183" spans="1:9" ht="12.75">
      <c r="A183" s="6"/>
      <c r="B183" s="6"/>
      <c r="C183" s="6"/>
      <c r="D183" s="6"/>
      <c r="E183" s="6"/>
      <c r="F183" s="5"/>
      <c r="G183" s="5"/>
      <c r="H183" s="5"/>
      <c r="I183" s="5"/>
    </row>
    <row r="184" spans="1:9" ht="12.75">
      <c r="A184" s="6"/>
      <c r="B184" s="6"/>
      <c r="C184" s="6"/>
      <c r="D184" s="6"/>
      <c r="E184" s="6"/>
      <c r="F184" s="5"/>
      <c r="G184" s="5"/>
      <c r="H184" s="5"/>
      <c r="I184" s="5"/>
    </row>
    <row r="185" spans="1:9" ht="12.75">
      <c r="A185" s="6"/>
      <c r="B185" s="6"/>
      <c r="C185" s="6"/>
      <c r="D185" s="6"/>
      <c r="E185" s="6"/>
      <c r="F185" s="5"/>
      <c r="G185" s="5"/>
      <c r="H185" s="5"/>
      <c r="I185" s="5"/>
    </row>
    <row r="186" spans="1:9" ht="12.75">
      <c r="A186" s="6"/>
      <c r="B186" s="6"/>
      <c r="C186" s="6"/>
      <c r="D186" s="6"/>
      <c r="E186" s="6"/>
      <c r="F186" s="5"/>
      <c r="G186" s="5"/>
      <c r="H186" s="5"/>
      <c r="I186" s="5"/>
    </row>
    <row r="187" spans="1:9" ht="12.75">
      <c r="A187" s="6"/>
      <c r="B187" s="6"/>
      <c r="C187" s="6"/>
      <c r="D187" s="6"/>
      <c r="E187" s="6"/>
      <c r="F187" s="5"/>
      <c r="G187" s="5"/>
      <c r="H187" s="5"/>
      <c r="I187" s="5"/>
    </row>
    <row r="188" spans="1:9" ht="12.75">
      <c r="A188" s="6"/>
      <c r="B188" s="6"/>
      <c r="C188" s="6"/>
      <c r="D188" s="6"/>
      <c r="E188" s="6"/>
      <c r="F188" s="5"/>
      <c r="G188" s="5"/>
      <c r="H188" s="5"/>
      <c r="I188" s="5"/>
    </row>
    <row r="189" spans="1:9" ht="12.75">
      <c r="A189" s="6"/>
      <c r="B189" s="6"/>
      <c r="C189" s="6"/>
      <c r="D189" s="6"/>
      <c r="E189" s="6"/>
      <c r="F189" s="5"/>
      <c r="G189" s="5"/>
      <c r="H189" s="5"/>
      <c r="I189" s="5"/>
    </row>
    <row r="190" spans="1:9" ht="12.75">
      <c r="A190" s="90">
        <v>4</v>
      </c>
      <c r="B190" s="90"/>
      <c r="C190" s="90"/>
      <c r="D190" s="90"/>
      <c r="E190" s="90"/>
      <c r="F190" s="90"/>
      <c r="G190" s="90"/>
      <c r="H190" s="90"/>
      <c r="I190" s="90"/>
    </row>
    <row r="191" spans="1:9" ht="12.75">
      <c r="A191" s="6"/>
      <c r="B191" s="6"/>
      <c r="C191" s="128" t="s">
        <v>0</v>
      </c>
      <c r="D191" s="128"/>
      <c r="E191" s="128"/>
      <c r="F191" s="128"/>
      <c r="G191" s="128"/>
      <c r="H191" s="128"/>
      <c r="I191" s="128"/>
    </row>
    <row r="192" spans="1:9" ht="12.75">
      <c r="A192" s="6"/>
      <c r="B192" s="6"/>
      <c r="C192" s="128"/>
      <c r="D192" s="128"/>
      <c r="E192" s="128"/>
      <c r="F192" s="128"/>
      <c r="G192" s="128"/>
      <c r="H192" s="128"/>
      <c r="I192" s="128"/>
    </row>
    <row r="193" spans="1:9" ht="12.75">
      <c r="A193" s="6"/>
      <c r="B193" s="6"/>
      <c r="C193" s="128"/>
      <c r="D193" s="128"/>
      <c r="E193" s="128"/>
      <c r="F193" s="128"/>
      <c r="G193" s="128"/>
      <c r="H193" s="128"/>
      <c r="I193" s="128"/>
    </row>
    <row r="194" spans="1:9" ht="12.75">
      <c r="A194" s="6"/>
      <c r="B194" s="6"/>
      <c r="C194" s="128"/>
      <c r="D194" s="128"/>
      <c r="E194" s="128"/>
      <c r="F194" s="128"/>
      <c r="G194" s="128"/>
      <c r="H194" s="128"/>
      <c r="I194" s="128"/>
    </row>
    <row r="195" spans="1:9" ht="12.75">
      <c r="A195" s="6"/>
      <c r="B195" s="6"/>
      <c r="C195" s="128"/>
      <c r="D195" s="128"/>
      <c r="E195" s="128"/>
      <c r="F195" s="128"/>
      <c r="G195" s="128"/>
      <c r="H195" s="128"/>
      <c r="I195" s="128"/>
    </row>
    <row r="196" spans="1:9" ht="12.75">
      <c r="A196" s="6"/>
      <c r="B196" s="6"/>
      <c r="C196" s="6"/>
      <c r="D196" s="6"/>
      <c r="E196" s="6"/>
      <c r="F196" s="5"/>
      <c r="G196" s="5"/>
      <c r="H196" s="5"/>
      <c r="I196" s="5"/>
    </row>
    <row r="197" spans="6:9" ht="12.75">
      <c r="F197" s="5"/>
      <c r="G197" s="5"/>
      <c r="H197" s="5"/>
      <c r="I197" s="5"/>
    </row>
    <row r="198" spans="1:9" ht="12.75">
      <c r="A198" s="38" t="s">
        <v>68</v>
      </c>
      <c r="B198" s="38"/>
      <c r="C198" s="38"/>
      <c r="D198" s="38"/>
      <c r="E198" s="38"/>
      <c r="F198" s="5"/>
      <c r="G198" s="5"/>
      <c r="H198" s="5"/>
      <c r="I198" s="5"/>
    </row>
    <row r="199" spans="6:9" ht="12.75">
      <c r="F199" s="10"/>
      <c r="G199" s="10"/>
      <c r="H199" s="10"/>
      <c r="I199" s="10"/>
    </row>
    <row r="200" spans="1:8" ht="12.75">
      <c r="A200" s="62" t="s">
        <v>63</v>
      </c>
      <c r="B200" s="62"/>
      <c r="C200" s="62" t="s">
        <v>69</v>
      </c>
      <c r="D200" s="62"/>
      <c r="E200" s="66" t="s">
        <v>70</v>
      </c>
      <c r="F200" s="62" t="s">
        <v>71</v>
      </c>
      <c r="G200" s="62"/>
      <c r="H200" s="66" t="s">
        <v>72</v>
      </c>
    </row>
    <row r="201" spans="1:9" ht="12.75">
      <c r="A201" s="135" t="s">
        <v>18</v>
      </c>
      <c r="B201" s="136"/>
      <c r="C201" s="140">
        <f>'[1]SEKTÖR KZ'!D6</f>
        <v>9022482540268</v>
      </c>
      <c r="D201" s="140"/>
      <c r="E201" s="71">
        <f>'[1]SEKTÖR KZ'!D25</f>
        <v>7678451832072</v>
      </c>
      <c r="F201" s="91">
        <f aca="true" t="shared" si="4" ref="F201:F206">C201-E201</f>
        <v>1344030708196</v>
      </c>
      <c r="G201" s="92"/>
      <c r="H201" s="72">
        <f aca="true" t="shared" si="5" ref="H201:H207">F201/C201</f>
        <v>0.14896462278508077</v>
      </c>
      <c r="I201" s="10"/>
    </row>
    <row r="202" spans="1:9" ht="12.75">
      <c r="A202" s="93" t="s">
        <v>19</v>
      </c>
      <c r="B202" s="94"/>
      <c r="C202" s="95">
        <f>'[1]SEKTÖR KZ'!E6</f>
        <v>3499107524128</v>
      </c>
      <c r="D202" s="95"/>
      <c r="E202" s="73">
        <f>'[1]SEKTÖR KZ'!E25</f>
        <v>2663826508065</v>
      </c>
      <c r="F202" s="98">
        <f t="shared" si="4"/>
        <v>835281016063</v>
      </c>
      <c r="G202" s="99"/>
      <c r="H202" s="72">
        <f t="shared" si="5"/>
        <v>0.2387125889397061</v>
      </c>
      <c r="I202" s="10"/>
    </row>
    <row r="203" spans="1:9" ht="12.75">
      <c r="A203" s="93" t="s">
        <v>20</v>
      </c>
      <c r="B203" s="94"/>
      <c r="C203" s="95">
        <f>'[1]SEKTÖR KZ'!F6</f>
        <v>44539431314925</v>
      </c>
      <c r="D203" s="95"/>
      <c r="E203" s="73">
        <f>'[1]SEKTÖR KZ'!F25</f>
        <v>38525854078209</v>
      </c>
      <c r="F203" s="98">
        <f t="shared" si="4"/>
        <v>6013577236716</v>
      </c>
      <c r="G203" s="99"/>
      <c r="H203" s="72">
        <f t="shared" si="5"/>
        <v>0.1350169290262328</v>
      </c>
      <c r="I203" s="10"/>
    </row>
    <row r="204" spans="1:9" ht="12.75">
      <c r="A204" s="93" t="s">
        <v>21</v>
      </c>
      <c r="B204" s="94"/>
      <c r="C204" s="95">
        <f>'[1]SEKTÖR KZ'!G6</f>
        <v>3827672935697</v>
      </c>
      <c r="D204" s="95"/>
      <c r="E204" s="73">
        <f>'[1]SEKTÖR KZ'!G25</f>
        <v>3399249945797.3335</v>
      </c>
      <c r="F204" s="98">
        <f t="shared" si="4"/>
        <v>428422989899.6665</v>
      </c>
      <c r="G204" s="99"/>
      <c r="H204" s="72">
        <f t="shared" si="5"/>
        <v>0.1119277945365133</v>
      </c>
      <c r="I204" s="10"/>
    </row>
    <row r="205" spans="1:9" ht="12.75">
      <c r="A205" s="93" t="s">
        <v>22</v>
      </c>
      <c r="B205" s="94"/>
      <c r="C205" s="95">
        <f>'[1]SEKTÖR KZ'!H6</f>
        <v>399427271715</v>
      </c>
      <c r="D205" s="95"/>
      <c r="E205" s="73">
        <f>'[1]SEKTÖR KZ'!H25</f>
        <v>358445691392</v>
      </c>
      <c r="F205" s="98">
        <f t="shared" si="4"/>
        <v>40981580323</v>
      </c>
      <c r="G205" s="99"/>
      <c r="H205" s="72">
        <f t="shared" si="5"/>
        <v>0.10260085683944296</v>
      </c>
      <c r="I205" s="10"/>
    </row>
    <row r="206" spans="1:9" ht="12.75">
      <c r="A206" s="93" t="s">
        <v>23</v>
      </c>
      <c r="B206" s="142"/>
      <c r="C206" s="96">
        <f>'[1]RAPOR DATA'!I3</f>
        <v>564838057878</v>
      </c>
      <c r="D206" s="97"/>
      <c r="E206" s="73">
        <f>'[1]RAPOR DATA'!I22</f>
        <v>512969353692</v>
      </c>
      <c r="F206" s="98">
        <f t="shared" si="4"/>
        <v>51868704186</v>
      </c>
      <c r="G206" s="99"/>
      <c r="H206" s="72">
        <f t="shared" si="5"/>
        <v>0.09182933667901531</v>
      </c>
      <c r="I206" s="10"/>
    </row>
    <row r="207" spans="1:9" ht="12.75">
      <c r="A207" s="137" t="s">
        <v>24</v>
      </c>
      <c r="B207" s="138"/>
      <c r="C207" s="100">
        <f>SUM(C201:C206)</f>
        <v>61852959644611</v>
      </c>
      <c r="D207" s="100"/>
      <c r="E207" s="74">
        <f>SUM(E201:E206)</f>
        <v>53138797409227.336</v>
      </c>
      <c r="F207" s="101">
        <f>SUM(F201:F206)</f>
        <v>8714162235383.666</v>
      </c>
      <c r="G207" s="75"/>
      <c r="H207" s="77">
        <f t="shared" si="5"/>
        <v>0.1408851295952965</v>
      </c>
      <c r="I207" s="10"/>
    </row>
    <row r="208" spans="5:8" ht="12.75">
      <c r="E208" s="78" t="s">
        <v>73</v>
      </c>
      <c r="F208" s="76">
        <f>'[1]RAPOR DATA'!L37</f>
        <v>4771744500889</v>
      </c>
      <c r="G208" s="76"/>
      <c r="H208" s="79"/>
    </row>
    <row r="209" spans="5:9" ht="12.75">
      <c r="E209" s="78" t="s">
        <v>74</v>
      </c>
      <c r="F209" s="76">
        <f>'[1]RAPOR DATA'!L44</f>
        <v>2554410068030</v>
      </c>
      <c r="G209" s="76"/>
      <c r="H209" s="79"/>
      <c r="I209" s="10"/>
    </row>
    <row r="210" spans="5:9" ht="12.75">
      <c r="E210" s="78" t="s">
        <v>75</v>
      </c>
      <c r="F210" s="76">
        <f>'[1]RAPOR DATA'!L51</f>
        <v>584624135463</v>
      </c>
      <c r="G210" s="76"/>
      <c r="H210" s="79"/>
      <c r="I210" s="10"/>
    </row>
    <row r="211" spans="5:9" ht="12.75">
      <c r="E211" s="80" t="s">
        <v>76</v>
      </c>
      <c r="F211" s="76">
        <f>(F207-F208)+(F209-F210)</f>
        <v>5912203667061.666</v>
      </c>
      <c r="G211" s="76"/>
      <c r="H211" s="79"/>
      <c r="I211" s="10"/>
    </row>
    <row r="212" spans="5:9" ht="12.75">
      <c r="E212" s="81"/>
      <c r="F212" s="82"/>
      <c r="G212" s="82"/>
      <c r="H212" s="83"/>
      <c r="I212" s="10"/>
    </row>
    <row r="213" spans="5:9" ht="12.75">
      <c r="E213" s="81"/>
      <c r="F213" s="82"/>
      <c r="G213" s="82"/>
      <c r="H213" s="83"/>
      <c r="I213" s="10"/>
    </row>
    <row r="214" spans="5:9" ht="12.75">
      <c r="E214" s="81"/>
      <c r="F214" s="82"/>
      <c r="G214" s="82"/>
      <c r="H214" s="83"/>
      <c r="I214" s="10"/>
    </row>
    <row r="215" spans="5:9" ht="12.75">
      <c r="E215" s="84"/>
      <c r="F215" s="108"/>
      <c r="G215" s="109"/>
      <c r="H215" s="87"/>
      <c r="I215" s="10"/>
    </row>
    <row r="216" spans="1:9" ht="12.75">
      <c r="A216" s="38" t="s">
        <v>77</v>
      </c>
      <c r="B216" s="38"/>
      <c r="C216" s="38"/>
      <c r="D216" s="38"/>
      <c r="E216" s="38"/>
      <c r="F216" s="108"/>
      <c r="G216" s="109"/>
      <c r="H216" s="87"/>
      <c r="I216" s="10"/>
    </row>
    <row r="217" spans="1:9" ht="12.75">
      <c r="A217" s="65"/>
      <c r="B217" s="65"/>
      <c r="C217" s="65"/>
      <c r="D217" s="65"/>
      <c r="E217" s="65"/>
      <c r="F217" s="85"/>
      <c r="G217" s="86"/>
      <c r="H217" s="87"/>
      <c r="I217" s="10"/>
    </row>
    <row r="218" spans="1:9" ht="12.75">
      <c r="A218" s="62" t="s">
        <v>78</v>
      </c>
      <c r="B218" s="62"/>
      <c r="C218" s="62"/>
      <c r="D218" s="62"/>
      <c r="E218" s="62"/>
      <c r="F218" s="62"/>
      <c r="G218" s="10"/>
      <c r="H218" s="10"/>
      <c r="I218" s="10"/>
    </row>
    <row r="219" spans="1:6" ht="12.75">
      <c r="A219" s="143" t="str">
        <f>'[2]SEKTÖR'!$B$5</f>
        <v>NAKİT DEĞERLER</v>
      </c>
      <c r="B219" s="143"/>
      <c r="C219" s="143"/>
      <c r="D219" s="143"/>
      <c r="E219" s="104">
        <f>'[2]SEKTÖR'!$G$5</f>
        <v>12314283104341</v>
      </c>
      <c r="F219" s="104"/>
    </row>
    <row r="220" spans="1:6" ht="12.75">
      <c r="A220" s="143" t="str">
        <f>'[2]SEKTÖR'!$B$12</f>
        <v>MENKUL DEĞERLER CÜZDANI</v>
      </c>
      <c r="B220" s="143"/>
      <c r="C220" s="143"/>
      <c r="D220" s="143"/>
      <c r="E220" s="104">
        <f>'[2]SEKTÖR'!$G$12</f>
        <v>918793790093</v>
      </c>
      <c r="F220" s="104"/>
    </row>
    <row r="221" spans="1:6" ht="12.75">
      <c r="A221" s="143" t="str">
        <f>'[2]SEKTÖR'!$B$16</f>
        <v>ALACAKLAR</v>
      </c>
      <c r="B221" s="143"/>
      <c r="C221" s="143"/>
      <c r="D221" s="143"/>
      <c r="E221" s="104">
        <f>'[2]SEKTÖR'!$G$16</f>
        <v>12863832073102</v>
      </c>
      <c r="F221" s="104"/>
    </row>
    <row r="222" spans="1:6" ht="12.75">
      <c r="A222" s="143" t="str">
        <f>'[2]SEKTÖR'!$B$25</f>
        <v>İDARİ VE KANUNİ TAKİPTEKİ ALACAKLAR</v>
      </c>
      <c r="B222" s="143"/>
      <c r="C222" s="143"/>
      <c r="D222" s="143"/>
      <c r="E222" s="104">
        <f>'[2]SEKTÖR'!$G$25</f>
        <v>16547000000</v>
      </c>
      <c r="F222" s="104"/>
    </row>
    <row r="223" spans="1:6" ht="12.75">
      <c r="A223" s="143" t="str">
        <f>'[2]SEKTÖR'!$B$29</f>
        <v>İŞTİRAKLER</v>
      </c>
      <c r="B223" s="143"/>
      <c r="C223" s="143"/>
      <c r="D223" s="143"/>
      <c r="E223" s="104">
        <f>'[2]SEKTÖR'!$G$29</f>
        <v>3073000000</v>
      </c>
      <c r="F223" s="104"/>
    </row>
    <row r="224" spans="1:6" ht="12.75">
      <c r="A224" s="143" t="str">
        <f>'[2]SEKTÖR'!$B$34</f>
        <v>SABİT DEĞERLER</v>
      </c>
      <c r="B224" s="143"/>
      <c r="C224" s="143"/>
      <c r="D224" s="143"/>
      <c r="E224" s="104">
        <f>'[2]SEKTÖR'!$G$34</f>
        <v>1952023631185</v>
      </c>
      <c r="F224" s="104"/>
    </row>
    <row r="225" spans="1:6" ht="12.75">
      <c r="A225" s="143" t="str">
        <f>'[2]SEKTÖR'!$B$45</f>
        <v>DİĞER AKTİFLER ( NET )</v>
      </c>
      <c r="B225" s="143"/>
      <c r="C225" s="143"/>
      <c r="D225" s="143"/>
      <c r="E225" s="104">
        <f>'[2]SEKTÖR'!$G$45</f>
        <v>619665334345</v>
      </c>
      <c r="F225" s="104"/>
    </row>
    <row r="226" spans="1:6" ht="12.75">
      <c r="A226" s="125"/>
      <c r="B226" s="125"/>
      <c r="C226" s="125"/>
      <c r="D226" s="125"/>
      <c r="E226" s="149"/>
      <c r="F226" s="145"/>
    </row>
    <row r="227" spans="1:6" ht="12.75">
      <c r="A227" s="146" t="str">
        <f>'[2]SEKTÖR'!$A$47</f>
        <v>AKTİFLER TOPLAMI</v>
      </c>
      <c r="B227" s="147"/>
      <c r="C227" s="147"/>
      <c r="D227" s="148"/>
      <c r="E227" s="144">
        <f>SUM(E219:E226)</f>
        <v>28688217933066</v>
      </c>
      <c r="F227" s="145"/>
    </row>
    <row r="228" spans="1:4" ht="12.75">
      <c r="A228" s="124"/>
      <c r="B228" s="124"/>
      <c r="C228" s="124"/>
      <c r="D228" s="124"/>
    </row>
    <row r="229" spans="1:6" ht="12.75">
      <c r="A229" s="62" t="s">
        <v>79</v>
      </c>
      <c r="B229" s="62"/>
      <c r="C229" s="62"/>
      <c r="D229" s="62"/>
      <c r="E229" s="62"/>
      <c r="F229" s="62"/>
    </row>
    <row r="230" spans="1:6" ht="12.75">
      <c r="A230" s="143" t="str">
        <f>'[2]SEKTÖR'!$I$5</f>
        <v>BORÇLAR</v>
      </c>
      <c r="B230" s="143"/>
      <c r="C230" s="143"/>
      <c r="D230" s="143"/>
      <c r="E230" s="104">
        <f>'[2]SEKTÖR'!$L$5</f>
        <v>5399049926083</v>
      </c>
      <c r="F230" s="104"/>
    </row>
    <row r="231" spans="1:6" ht="12.75">
      <c r="A231" s="143" t="str">
        <f>'[2]SEKTÖR'!$I$11</f>
        <v>KARŞILIKLAR</v>
      </c>
      <c r="B231" s="143"/>
      <c r="C231" s="143"/>
      <c r="D231" s="143"/>
      <c r="E231" s="104">
        <f>'[2]SEKTÖR'!$L$11</f>
        <v>9041934478744</v>
      </c>
      <c r="F231" s="104"/>
    </row>
    <row r="232" spans="1:6" ht="12.75">
      <c r="A232" s="143" t="str">
        <f>'[2]SEKTÖR'!$I$22</f>
        <v>DİĞER PASİFLER</v>
      </c>
      <c r="B232" s="143"/>
      <c r="C232" s="143"/>
      <c r="D232" s="143"/>
      <c r="E232" s="104">
        <f>'[2]SEKTÖR'!$L$22</f>
        <v>8077000000</v>
      </c>
      <c r="F232" s="104"/>
    </row>
    <row r="233" spans="1:6" ht="12.75">
      <c r="A233" s="143" t="str">
        <f>'[2]SEKTÖR'!$I$24</f>
        <v>ÖZKAYNAKLAR</v>
      </c>
      <c r="B233" s="143"/>
      <c r="C233" s="143"/>
      <c r="D233" s="143"/>
      <c r="E233" s="104">
        <f>'[2]SEKTÖR'!$L$24</f>
        <v>8312326546662</v>
      </c>
      <c r="F233" s="104"/>
    </row>
    <row r="234" spans="1:6" ht="12.75">
      <c r="A234" s="143" t="str">
        <f>'[2]SEKTÖR'!$I$38</f>
        <v>KAR </v>
      </c>
      <c r="B234" s="143"/>
      <c r="C234" s="143"/>
      <c r="D234" s="143"/>
      <c r="E234" s="104">
        <f>'[2]SEKTÖR'!$L$38</f>
        <v>5926829981577</v>
      </c>
      <c r="F234" s="104"/>
    </row>
    <row r="235" spans="1:6" ht="12.75">
      <c r="A235" s="143"/>
      <c r="B235" s="143"/>
      <c r="C235" s="143"/>
      <c r="D235" s="143"/>
      <c r="E235" s="104"/>
      <c r="F235" s="104"/>
    </row>
    <row r="236" spans="1:6" ht="12.75">
      <c r="A236" s="146" t="str">
        <f>'[2]SEKTÖR'!$H$47</f>
        <v>PASİFLER TOPLAMI</v>
      </c>
      <c r="B236" s="147"/>
      <c r="C236" s="147"/>
      <c r="D236" s="148"/>
      <c r="E236" s="104">
        <f>SUM(E230:E235)</f>
        <v>28688217933066</v>
      </c>
      <c r="F236" s="104"/>
    </row>
    <row r="237" spans="1:6" ht="12.75">
      <c r="A237" s="88"/>
      <c r="B237" s="88"/>
      <c r="C237" s="88"/>
      <c r="D237" s="88"/>
      <c r="E237" s="89"/>
      <c r="F237" s="89"/>
    </row>
    <row r="238" spans="1:6" ht="12.75">
      <c r="A238" s="88"/>
      <c r="B238" s="88"/>
      <c r="C238" s="88"/>
      <c r="D238" s="88"/>
      <c r="E238" s="89"/>
      <c r="F238" s="89"/>
    </row>
    <row r="239" spans="1:6" ht="12.75">
      <c r="A239" s="88"/>
      <c r="B239" s="88"/>
      <c r="C239" s="88"/>
      <c r="D239" s="88"/>
      <c r="E239" s="89"/>
      <c r="F239" s="89"/>
    </row>
    <row r="240" spans="1:9" ht="12.75">
      <c r="A240" s="90"/>
      <c r="B240" s="90"/>
      <c r="C240" s="90"/>
      <c r="D240" s="90"/>
      <c r="E240" s="90"/>
      <c r="F240" s="90"/>
      <c r="G240" s="90"/>
      <c r="H240" s="90"/>
      <c r="I240" s="90"/>
    </row>
    <row r="241" spans="1:6" ht="12.75">
      <c r="A241" s="88"/>
      <c r="B241" s="88"/>
      <c r="C241" s="88"/>
      <c r="D241" s="88"/>
      <c r="E241" s="89"/>
      <c r="F241" s="89"/>
    </row>
    <row r="242" spans="1:6" ht="12.75">
      <c r="A242" s="88"/>
      <c r="B242" s="88"/>
      <c r="C242" s="88"/>
      <c r="D242" s="88"/>
      <c r="E242" s="89"/>
      <c r="F242" s="89"/>
    </row>
    <row r="243" spans="1:6" ht="12.75">
      <c r="A243" s="88"/>
      <c r="B243" s="88"/>
      <c r="C243" s="88"/>
      <c r="D243" s="88"/>
      <c r="E243" s="89"/>
      <c r="F243" s="89"/>
    </row>
    <row r="252" spans="1:9" ht="12.75">
      <c r="A252" s="90">
        <v>5</v>
      </c>
      <c r="B252" s="90"/>
      <c r="C252" s="90"/>
      <c r="D252" s="90"/>
      <c r="E252" s="90"/>
      <c r="F252" s="90"/>
      <c r="G252" s="90"/>
      <c r="H252" s="90"/>
      <c r="I252" s="90"/>
    </row>
  </sheetData>
  <sheetProtection password="CAB7" sheet="1" objects="1" scenarios="1"/>
  <mergeCells count="245">
    <mergeCell ref="A240:I240"/>
    <mergeCell ref="F108:G108"/>
    <mergeCell ref="F120:G120"/>
    <mergeCell ref="F109:G109"/>
    <mergeCell ref="F116:G116"/>
    <mergeCell ref="F110:G110"/>
    <mergeCell ref="F119:G119"/>
    <mergeCell ref="C130:I134"/>
    <mergeCell ref="C191:I195"/>
    <mergeCell ref="A235:D235"/>
    <mergeCell ref="H33:I33"/>
    <mergeCell ref="C1:I5"/>
    <mergeCell ref="B80:C80"/>
    <mergeCell ref="B81:C81"/>
    <mergeCell ref="F24:G24"/>
    <mergeCell ref="F8:I8"/>
    <mergeCell ref="F9:I9"/>
    <mergeCell ref="F10:I10"/>
    <mergeCell ref="F11:I11"/>
    <mergeCell ref="F23:G23"/>
    <mergeCell ref="A36:B36"/>
    <mergeCell ref="A37:B37"/>
    <mergeCell ref="H31:I31"/>
    <mergeCell ref="H32:I32"/>
    <mergeCell ref="A31:B31"/>
    <mergeCell ref="H34:I34"/>
    <mergeCell ref="H35:I35"/>
    <mergeCell ref="H36:I36"/>
    <mergeCell ref="C31:D31"/>
    <mergeCell ref="C33:D33"/>
    <mergeCell ref="C37:D37"/>
    <mergeCell ref="A39:D39"/>
    <mergeCell ref="F60:G60"/>
    <mergeCell ref="F49:G49"/>
    <mergeCell ref="F50:G50"/>
    <mergeCell ref="F52:G52"/>
    <mergeCell ref="F53:G53"/>
    <mergeCell ref="A38:B38"/>
    <mergeCell ref="C38:D38"/>
    <mergeCell ref="F57:I57"/>
    <mergeCell ref="F62:G62"/>
    <mergeCell ref="B87:C87"/>
    <mergeCell ref="A74:I74"/>
    <mergeCell ref="A75:I75"/>
    <mergeCell ref="B86:C86"/>
    <mergeCell ref="B82:C82"/>
    <mergeCell ref="B79:C79"/>
    <mergeCell ref="B83:C83"/>
    <mergeCell ref="C34:D34"/>
    <mergeCell ref="F65:G65"/>
    <mergeCell ref="B84:C84"/>
    <mergeCell ref="A34:B34"/>
    <mergeCell ref="A35:B35"/>
    <mergeCell ref="C35:D35"/>
    <mergeCell ref="C36:D36"/>
    <mergeCell ref="F47:I47"/>
    <mergeCell ref="F54:G54"/>
    <mergeCell ref="F61:G61"/>
    <mergeCell ref="E235:F235"/>
    <mergeCell ref="A236:D236"/>
    <mergeCell ref="E236:F236"/>
    <mergeCell ref="A233:D233"/>
    <mergeCell ref="E233:F233"/>
    <mergeCell ref="A234:D234"/>
    <mergeCell ref="E234:F234"/>
    <mergeCell ref="A228:D228"/>
    <mergeCell ref="E224:F224"/>
    <mergeCell ref="A232:D232"/>
    <mergeCell ref="E232:F232"/>
    <mergeCell ref="A231:D231"/>
    <mergeCell ref="E231:F231"/>
    <mergeCell ref="E229:F229"/>
    <mergeCell ref="A230:D230"/>
    <mergeCell ref="E230:F230"/>
    <mergeCell ref="A229:D229"/>
    <mergeCell ref="E227:F227"/>
    <mergeCell ref="A222:D222"/>
    <mergeCell ref="A225:D225"/>
    <mergeCell ref="A226:D226"/>
    <mergeCell ref="A227:D227"/>
    <mergeCell ref="E222:F222"/>
    <mergeCell ref="E223:F223"/>
    <mergeCell ref="E225:F225"/>
    <mergeCell ref="E226:F226"/>
    <mergeCell ref="A218:D218"/>
    <mergeCell ref="A223:D223"/>
    <mergeCell ref="A224:D224"/>
    <mergeCell ref="E218:F218"/>
    <mergeCell ref="A219:D219"/>
    <mergeCell ref="A220:D220"/>
    <mergeCell ref="A221:D221"/>
    <mergeCell ref="E219:F219"/>
    <mergeCell ref="E220:F220"/>
    <mergeCell ref="E221:F221"/>
    <mergeCell ref="A216:E216"/>
    <mergeCell ref="A201:B201"/>
    <mergeCell ref="C201:D201"/>
    <mergeCell ref="A172:E172"/>
    <mergeCell ref="A173:E173"/>
    <mergeCell ref="C200:D200"/>
    <mergeCell ref="A206:B206"/>
    <mergeCell ref="A207:B207"/>
    <mergeCell ref="A198:E198"/>
    <mergeCell ref="A200:B200"/>
    <mergeCell ref="D166:E166"/>
    <mergeCell ref="D167:E167"/>
    <mergeCell ref="F167:G167"/>
    <mergeCell ref="F168:G168"/>
    <mergeCell ref="F166:G166"/>
    <mergeCell ref="A170:B170"/>
    <mergeCell ref="A171:B171"/>
    <mergeCell ref="D168:E168"/>
    <mergeCell ref="D169:E169"/>
    <mergeCell ref="D170:E170"/>
    <mergeCell ref="D171:E171"/>
    <mergeCell ref="A166:B166"/>
    <mergeCell ref="A167:B167"/>
    <mergeCell ref="A168:B168"/>
    <mergeCell ref="A169:B169"/>
    <mergeCell ref="A164:B164"/>
    <mergeCell ref="A165:B165"/>
    <mergeCell ref="F164:H164"/>
    <mergeCell ref="F165:G165"/>
    <mergeCell ref="D164:E164"/>
    <mergeCell ref="D165:E165"/>
    <mergeCell ref="F16:H16"/>
    <mergeCell ref="C67:I71"/>
    <mergeCell ref="F17:I17"/>
    <mergeCell ref="E38:F38"/>
    <mergeCell ref="A30:C30"/>
    <mergeCell ref="A32:B32"/>
    <mergeCell ref="A33:B33"/>
    <mergeCell ref="E32:F32"/>
    <mergeCell ref="E33:F33"/>
    <mergeCell ref="C32:D32"/>
    <mergeCell ref="F27:G27"/>
    <mergeCell ref="E31:F31"/>
    <mergeCell ref="F7:I7"/>
    <mergeCell ref="F25:G25"/>
    <mergeCell ref="F26:G26"/>
    <mergeCell ref="F18:I18"/>
    <mergeCell ref="F22:G22"/>
    <mergeCell ref="F21:I21"/>
    <mergeCell ref="F19:H19"/>
    <mergeCell ref="F20:I20"/>
    <mergeCell ref="F12:I12"/>
    <mergeCell ref="F13:I13"/>
    <mergeCell ref="F15:G15"/>
    <mergeCell ref="G14:I14"/>
    <mergeCell ref="F56:G56"/>
    <mergeCell ref="F51:G51"/>
    <mergeCell ref="F55:G55"/>
    <mergeCell ref="H37:I37"/>
    <mergeCell ref="F46:I46"/>
    <mergeCell ref="F40:I40"/>
    <mergeCell ref="F41:I41"/>
    <mergeCell ref="E37:F37"/>
    <mergeCell ref="F58:G58"/>
    <mergeCell ref="F59:G59"/>
    <mergeCell ref="F64:G64"/>
    <mergeCell ref="F121:I121"/>
    <mergeCell ref="F96:I96"/>
    <mergeCell ref="F101:I101"/>
    <mergeCell ref="F103:I103"/>
    <mergeCell ref="F63:G63"/>
    <mergeCell ref="A89:H89"/>
    <mergeCell ref="B85:C85"/>
    <mergeCell ref="F137:I137"/>
    <mergeCell ref="F138:I138"/>
    <mergeCell ref="F97:I97"/>
    <mergeCell ref="F98:I98"/>
    <mergeCell ref="F99:I99"/>
    <mergeCell ref="F100:I100"/>
    <mergeCell ref="F117:G117"/>
    <mergeCell ref="F113:I113"/>
    <mergeCell ref="F114:G114"/>
    <mergeCell ref="F115:G115"/>
    <mergeCell ref="F148:G148"/>
    <mergeCell ref="F149:G149"/>
    <mergeCell ref="F139:I139"/>
    <mergeCell ref="F143:I143"/>
    <mergeCell ref="F141:I141"/>
    <mergeCell ref="F142:I142"/>
    <mergeCell ref="F146:G146"/>
    <mergeCell ref="F144:G144"/>
    <mergeCell ref="F145:G145"/>
    <mergeCell ref="F216:G216"/>
    <mergeCell ref="F153:G153"/>
    <mergeCell ref="F154:G154"/>
    <mergeCell ref="F155:G155"/>
    <mergeCell ref="F156:G156"/>
    <mergeCell ref="F203:G203"/>
    <mergeCell ref="F204:G204"/>
    <mergeCell ref="F215:G215"/>
    <mergeCell ref="F211:G211"/>
    <mergeCell ref="F169:G169"/>
    <mergeCell ref="F158:G158"/>
    <mergeCell ref="E34:F34"/>
    <mergeCell ref="E35:F35"/>
    <mergeCell ref="E36:F36"/>
    <mergeCell ref="F45:I45"/>
    <mergeCell ref="F44:I44"/>
    <mergeCell ref="F42:I42"/>
    <mergeCell ref="F43:I43"/>
    <mergeCell ref="F118:G118"/>
    <mergeCell ref="F150:G150"/>
    <mergeCell ref="A163:E163"/>
    <mergeCell ref="F147:G147"/>
    <mergeCell ref="F107:G107"/>
    <mergeCell ref="F102:I102"/>
    <mergeCell ref="F106:G106"/>
    <mergeCell ref="F105:I105"/>
    <mergeCell ref="F140:I140"/>
    <mergeCell ref="F135:I135"/>
    <mergeCell ref="F136:I136"/>
    <mergeCell ref="F111:G111"/>
    <mergeCell ref="F210:G210"/>
    <mergeCell ref="F208:G208"/>
    <mergeCell ref="F209:G209"/>
    <mergeCell ref="F151:G151"/>
    <mergeCell ref="F200:G200"/>
    <mergeCell ref="F160:G160"/>
    <mergeCell ref="F159:G159"/>
    <mergeCell ref="F157:G157"/>
    <mergeCell ref="F170:G170"/>
    <mergeCell ref="F171:G171"/>
    <mergeCell ref="F206:G206"/>
    <mergeCell ref="F205:G205"/>
    <mergeCell ref="F202:G202"/>
    <mergeCell ref="C207:D207"/>
    <mergeCell ref="F207:G207"/>
    <mergeCell ref="A203:B203"/>
    <mergeCell ref="C205:D205"/>
    <mergeCell ref="C202:D202"/>
    <mergeCell ref="C206:D206"/>
    <mergeCell ref="A252:I252"/>
    <mergeCell ref="F201:G201"/>
    <mergeCell ref="A66:I66"/>
    <mergeCell ref="A128:I128"/>
    <mergeCell ref="A190:I190"/>
    <mergeCell ref="A204:B204"/>
    <mergeCell ref="A205:B205"/>
    <mergeCell ref="A202:B202"/>
    <mergeCell ref="C203:D203"/>
    <mergeCell ref="C204:D204"/>
  </mergeCells>
  <printOptions/>
  <pageMargins left="0.57" right="0.36" top="0.43" bottom="0.5" header="0.46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BİRİM 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KAVÇIN</dc:creator>
  <cp:keywords/>
  <dc:description/>
  <cp:lastModifiedBy>ESCORT </cp:lastModifiedBy>
  <dcterms:created xsi:type="dcterms:W3CDTF">2005-11-01T13:42:19Z</dcterms:created>
  <dcterms:modified xsi:type="dcterms:W3CDTF">2005-11-01T13:46:23Z</dcterms:modified>
  <cp:category/>
  <cp:version/>
  <cp:contentType/>
  <cp:contentStatus/>
</cp:coreProperties>
</file>