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2018 KONSOLİDE KAR-ZARAR" sheetId="1" r:id="rId1"/>
    <sheet name="2018 KONSOLİDE BİLANÇO" sheetId="2" r:id="rId2"/>
    <sheet name="Sheet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G45" i="2" l="1"/>
  <c r="G44" i="2"/>
  <c r="G43" i="2"/>
  <c r="G42" i="2"/>
  <c r="L40" i="2"/>
  <c r="G40" i="2"/>
  <c r="L39" i="2"/>
  <c r="G39" i="2"/>
  <c r="G38" i="2"/>
  <c r="G37" i="2"/>
  <c r="L36" i="2"/>
  <c r="G36" i="2"/>
  <c r="L35" i="2"/>
  <c r="L34" i="2"/>
  <c r="L33" i="2"/>
  <c r="G33" i="2"/>
  <c r="L32" i="2"/>
  <c r="G32" i="2"/>
  <c r="L31" i="2"/>
  <c r="G31" i="2"/>
  <c r="L30" i="2"/>
  <c r="G30" i="2"/>
  <c r="L29" i="2"/>
  <c r="L28" i="2"/>
  <c r="G27" i="2"/>
  <c r="L26" i="2"/>
  <c r="G26" i="2"/>
  <c r="L25" i="2"/>
  <c r="G23" i="2"/>
  <c r="L22" i="2"/>
  <c r="G22" i="2"/>
  <c r="G21" i="2"/>
  <c r="L20" i="2"/>
  <c r="G20" i="2"/>
  <c r="L19" i="2"/>
  <c r="G19" i="2"/>
  <c r="L18" i="2"/>
  <c r="G18" i="2"/>
  <c r="L17" i="2"/>
  <c r="G17" i="2"/>
  <c r="L15" i="2"/>
  <c r="L14" i="2"/>
  <c r="G14" i="2"/>
  <c r="G13" i="2"/>
  <c r="L10" i="2"/>
  <c r="G10" i="2"/>
  <c r="L9" i="2"/>
  <c r="G9" i="2"/>
  <c r="L8" i="2"/>
  <c r="G8" i="2"/>
  <c r="L7" i="2"/>
  <c r="G7" i="2"/>
  <c r="L6" i="2"/>
  <c r="G6" i="2"/>
  <c r="L54" i="1"/>
  <c r="L53" i="1"/>
  <c r="L52" i="1"/>
  <c r="L50" i="1"/>
  <c r="L49" i="1"/>
  <c r="L48" i="1"/>
  <c r="L47" i="1"/>
  <c r="L46" i="1"/>
  <c r="L45" i="1"/>
  <c r="L43" i="1"/>
  <c r="L42" i="1"/>
  <c r="L41" i="1"/>
  <c r="L40" i="1"/>
  <c r="L39" i="1"/>
  <c r="L38" i="1"/>
  <c r="H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J27" i="1" s="1"/>
  <c r="I28" i="1"/>
  <c r="I27" i="1" s="1"/>
  <c r="H28" i="1"/>
  <c r="G28" i="1"/>
  <c r="F28" i="1"/>
  <c r="F27" i="1" s="1"/>
  <c r="E28" i="1"/>
  <c r="E27" i="1" s="1"/>
  <c r="D28" i="1"/>
  <c r="D27" i="1" s="1"/>
  <c r="K27" i="1"/>
  <c r="K23" i="1" s="1"/>
  <c r="H27" i="1"/>
  <c r="G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H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J15" i="1" s="1"/>
  <c r="I16" i="1"/>
  <c r="I15" i="1" s="1"/>
  <c r="H16" i="1"/>
  <c r="G16" i="1"/>
  <c r="G15" i="1" s="1"/>
  <c r="F16" i="1"/>
  <c r="F15" i="1" s="1"/>
  <c r="E16" i="1"/>
  <c r="E15" i="1" s="1"/>
  <c r="D16" i="1"/>
  <c r="D15" i="1" s="1"/>
  <c r="K15" i="1"/>
  <c r="H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J8" i="1" s="1"/>
  <c r="I9" i="1"/>
  <c r="I8" i="1" s="1"/>
  <c r="H9" i="1"/>
  <c r="H8" i="1" s="1"/>
  <c r="G9" i="1"/>
  <c r="G8" i="1" s="1"/>
  <c r="F9" i="1"/>
  <c r="F8" i="1" s="1"/>
  <c r="E9" i="1"/>
  <c r="E8" i="1" s="1"/>
  <c r="D9" i="1"/>
  <c r="D8" i="1" s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G23" i="1" l="1"/>
  <c r="J23" i="1"/>
  <c r="G16" i="2"/>
  <c r="G35" i="2"/>
  <c r="G41" i="2"/>
  <c r="D23" i="1"/>
  <c r="L5" i="2"/>
  <c r="L16" i="2"/>
  <c r="G25" i="2"/>
  <c r="E23" i="1"/>
  <c r="I23" i="1"/>
  <c r="L6" i="1"/>
  <c r="F23" i="1"/>
  <c r="L23" i="1" s="1"/>
  <c r="H4" i="1"/>
  <c r="L5" i="1"/>
  <c r="D4" i="1"/>
  <c r="D36" i="1" s="1"/>
  <c r="G5" i="2"/>
  <c r="G29" i="2"/>
  <c r="L38" i="2"/>
  <c r="E4" i="1"/>
  <c r="E36" i="1" s="1"/>
  <c r="I4" i="1"/>
  <c r="I36" i="1" s="1"/>
  <c r="L7" i="1"/>
  <c r="G4" i="1"/>
  <c r="L16" i="1"/>
  <c r="L17" i="1"/>
  <c r="L18" i="1"/>
  <c r="L20" i="1"/>
  <c r="L21" i="1"/>
  <c r="L22" i="1"/>
  <c r="L37" i="1"/>
  <c r="L51" i="1"/>
  <c r="L13" i="2"/>
  <c r="L9" i="1"/>
  <c r="L10" i="1"/>
  <c r="L12" i="1"/>
  <c r="L13" i="1"/>
  <c r="L14" i="1"/>
  <c r="L19" i="1"/>
  <c r="L27" i="2"/>
  <c r="L24" i="2" s="1"/>
  <c r="K8" i="1"/>
  <c r="L8" i="1" s="1"/>
  <c r="F4" i="1"/>
  <c r="J4" i="1"/>
  <c r="J36" i="1" s="1"/>
  <c r="L11" i="1"/>
  <c r="L24" i="1"/>
  <c r="L25" i="1"/>
  <c r="L26" i="1"/>
  <c r="L27" i="1"/>
  <c r="L28" i="1"/>
  <c r="L29" i="1"/>
  <c r="L30" i="1"/>
  <c r="L31" i="1"/>
  <c r="L32" i="1"/>
  <c r="L33" i="1"/>
  <c r="L34" i="1"/>
  <c r="L35" i="1"/>
  <c r="L44" i="1"/>
  <c r="G12" i="2"/>
  <c r="G36" i="1"/>
  <c r="L15" i="1"/>
  <c r="G34" i="2" l="1"/>
  <c r="G47" i="2"/>
  <c r="L12" i="2"/>
  <c r="L47" i="2" s="1"/>
  <c r="F36" i="1"/>
  <c r="K4" i="1"/>
  <c r="L50" i="2" l="1"/>
  <c r="K36" i="1"/>
  <c r="L36" i="1" s="1"/>
  <c r="L55" i="1" s="1"/>
  <c r="L4" i="1"/>
</calcChain>
</file>

<file path=xl/sharedStrings.xml><?xml version="1.0" encoding="utf-8"?>
<sst xmlns="http://schemas.openxmlformats.org/spreadsheetml/2006/main" count="228" uniqueCount="148">
  <si>
    <t>2018 KONSOLİDE KAR-ZARAR</t>
  </si>
  <si>
    <t>YANGIN</t>
  </si>
  <si>
    <t>NAKLİYAT</t>
  </si>
  <si>
    <t>OTO KAZA</t>
  </si>
  <si>
    <t>SAİR KAZA</t>
  </si>
  <si>
    <t>MAK MONTAJ</t>
  </si>
  <si>
    <t>DOLU</t>
  </si>
  <si>
    <t>HAY HAYAT</t>
  </si>
  <si>
    <t>HASTALIK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</si>
  <si>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</si>
  <si>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</si>
  <si>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</si>
  <si>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</si>
  <si>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</si>
  <si>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</si>
  <si>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</si>
  <si>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</si>
  <si>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</si>
  <si>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</si>
  <si>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</si>
  <si>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</si>
  <si>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</si>
  <si>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</si>
  <si>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</si>
  <si>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</si>
  <si>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</si>
  <si>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</si>
  <si>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</si>
  <si>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</si>
  <si>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</si>
  <si>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</si>
  <si>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</si>
  <si>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</si>
  <si>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</si>
  <si>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</si>
  <si>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</si>
  <si>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</si>
  <si>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</si>
  <si>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</si>
  <si>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</si>
  <si>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</si>
  <si>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</si>
  <si>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</si>
  <si>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</si>
  <si>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</si>
  <si>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</si>
  <si>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</si>
  <si>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</si>
  <si>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III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</si>
  <si>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</si>
  <si>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</si>
  <si>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</si>
  <si>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</si>
  <si>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</si>
  <si>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</si>
  <si>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</si>
  <si>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</si>
  <si>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</si>
  <si>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</si>
  <si>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</si>
  <si>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</si>
  <si>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</si>
  <si>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</si>
  <si>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</si>
  <si>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</si>
  <si>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</si>
  <si>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</si>
  <si>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</si>
  <si>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</si>
  <si>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</si>
  <si>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t>AKTİFLER</t>
  </si>
  <si>
    <t>PASİFLER</t>
  </si>
  <si>
    <t>NAKİT DEĞERLER</t>
  </si>
  <si>
    <t>BORÇLAR</t>
  </si>
  <si>
    <t>a</t>
  </si>
  <si>
    <t>Kasa</t>
  </si>
  <si>
    <t>Sigorta ve Reasurans Şirketleri Cari Hesabı</t>
  </si>
  <si>
    <t>b</t>
  </si>
  <si>
    <t>Serbest Vadesiz Hesaplar TL</t>
  </si>
  <si>
    <t xml:space="preserve">b </t>
  </si>
  <si>
    <t>Sigorta ve Reasurans Şirketlerinin Depoları</t>
  </si>
  <si>
    <t>c</t>
  </si>
  <si>
    <t>Serbest Vadesiz Hesaplar Döviz</t>
  </si>
  <si>
    <t>Ödenecek Vergi ve Diğer Yükümlülükler</t>
  </si>
  <si>
    <t>d</t>
  </si>
  <si>
    <t>Serbest Vadeli Hesaplar TL</t>
  </si>
  <si>
    <t>Diğer Borçlar</t>
  </si>
  <si>
    <t>e</t>
  </si>
  <si>
    <t>Bloke Vadeli Hesaplar TL</t>
  </si>
  <si>
    <t>KARŞILIKLAR</t>
  </si>
  <si>
    <t>MENKUL DEĞERLER CÜZDANI</t>
  </si>
  <si>
    <t>Teknik Karşılıklar</t>
  </si>
  <si>
    <t>Menkul Değerler</t>
  </si>
  <si>
    <t>Cari Rizikolar Karşılığı</t>
  </si>
  <si>
    <t>Menkul Değerler Azalış Karş</t>
  </si>
  <si>
    <t>(-)</t>
  </si>
  <si>
    <t>Cari Rizikolar Karşılığı Reasürer Payı</t>
  </si>
  <si>
    <t>ALACAKLAR</t>
  </si>
  <si>
    <t>Muallak Hasar Karşılığı</t>
  </si>
  <si>
    <t xml:space="preserve">a </t>
  </si>
  <si>
    <t>Sigortalılar</t>
  </si>
  <si>
    <t>Sigortalılar Prim Alacak Karş</t>
  </si>
  <si>
    <t>Muallak Hasar Karşılığı Reasürer Payı</t>
  </si>
  <si>
    <t>Acenteler</t>
  </si>
  <si>
    <t>Deprem Hasar Karşılığı</t>
  </si>
  <si>
    <t>Acenteler Prim Alacak Karş</t>
  </si>
  <si>
    <t>Serbest Karşılıklar</t>
  </si>
  <si>
    <t>Sigorta ve Reasurans Şirketleri Depolar</t>
  </si>
  <si>
    <t>DİĞER PASİFLER</t>
  </si>
  <si>
    <t>Diğer Alacaklar</t>
  </si>
  <si>
    <t>ÖZKAYNAKLAR</t>
  </si>
  <si>
    <t>İDARİ VE KANUNİ TAKİPTEKİ ALACAKLAR</t>
  </si>
  <si>
    <t>Ödenmiş Sermaye</t>
  </si>
  <si>
    <t>İdari ve Kanuni Takipteki Alacaklar</t>
  </si>
  <si>
    <t>Nominal Sermaye</t>
  </si>
  <si>
    <t>İdari ve Kanuni Takipteki Alacaklar Karş</t>
  </si>
  <si>
    <t>Ödenmemiş Sermaye</t>
  </si>
  <si>
    <t>Kanuni Yedek Akçeler</t>
  </si>
  <si>
    <t>İŞTİRAKLER</t>
  </si>
  <si>
    <t>Olağan Üstü Hasar Karşılığı</t>
  </si>
  <si>
    <t>İştirakler</t>
  </si>
  <si>
    <t>İhtiyari Yedek Akçeler</t>
  </si>
  <si>
    <t>İştirakler Değer Azalış Karş</t>
  </si>
  <si>
    <t>Olağan Üstü Yedek Akçeler</t>
  </si>
  <si>
    <t>İştiraklere Sermaye Taahhütleri</t>
  </si>
  <si>
    <t>f</t>
  </si>
  <si>
    <t>Yeniden Değerlendirme Fonu</t>
  </si>
  <si>
    <t>g</t>
  </si>
  <si>
    <t>Özel Fonlar</t>
  </si>
  <si>
    <t>SABİT DEĞERLER</t>
  </si>
  <si>
    <t>h</t>
  </si>
  <si>
    <t>Zarar</t>
  </si>
  <si>
    <t>Menkuller</t>
  </si>
  <si>
    <t>Dönem Zararı</t>
  </si>
  <si>
    <t>Geçmiş Yıllar Zararı</t>
  </si>
  <si>
    <t>Menkuller Birikmiş Amortismanı</t>
  </si>
  <si>
    <t>Gayrımenkuller</t>
  </si>
  <si>
    <t xml:space="preserve">KAR </t>
  </si>
  <si>
    <t>Dönem Karı</t>
  </si>
  <si>
    <t>Gayrımenkuller Birikmiş Amortismanı</t>
  </si>
  <si>
    <t>Geçmiş Yıllar Karları</t>
  </si>
  <si>
    <t>Özel Maliyet Bedeli</t>
  </si>
  <si>
    <t>Özel Maliyet Bedeli Birikmiş Amortismanı</t>
  </si>
  <si>
    <t>VII</t>
  </si>
  <si>
    <t>DİĞER AKTİFLER ( NET )</t>
  </si>
  <si>
    <t>AKTİFLER TOPLAMI</t>
  </si>
  <si>
    <t>PASİFLER TOPLAMI</t>
  </si>
  <si>
    <t>2018 KONSOLİDE BİLANÇO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</si>
</sst>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.00\ _T_L_-;\-* #,##0.00\ _T_L_-;_-* &quot;-&quot;??\ _T_L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indexed="12"/>
      <name val="Arial"/>
      <family val="2"/>
      <charset val="162"/>
    </font>
    <font>
      <b/>
      <sz val="10"/>
      <color indexed="12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3" fontId="2" fillId="3" borderId="1" xfId="1" applyFont="1" applyFill="1" applyBorder="1"/>
    <xf numFmtId="164" fontId="2" fillId="2" borderId="1" xfId="0" applyNumberFormat="1" applyFont="1" applyFill="1" applyBorder="1"/>
    <xf numFmtId="0" fontId="4" fillId="0" borderId="1" xfId="2" applyBorder="1" applyAlignment="1">
      <alignment horizontal="center"/>
    </xf>
    <xf numFmtId="43" fontId="4" fillId="0" borderId="1" xfId="1" applyFont="1" applyBorder="1"/>
    <xf numFmtId="0" fontId="0" fillId="0" borderId="1" xfId="0" applyBorder="1"/>
    <xf numFmtId="43" fontId="0" fillId="0" borderId="1" xfId="1" applyFont="1" applyBorder="1"/>
    <xf numFmtId="0" fontId="6" fillId="0" borderId="1" xfId="2" applyFont="1" applyBorder="1" applyAlignment="1">
      <alignment horizontal="center"/>
    </xf>
    <xf numFmtId="43" fontId="7" fillId="4" borderId="1" xfId="1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2" applyBorder="1"/>
    <xf numFmtId="164" fontId="7" fillId="4" borderId="1" xfId="1" applyNumberFormat="1" applyFont="1" applyFill="1" applyBorder="1"/>
    <xf numFmtId="43" fontId="0" fillId="4" borderId="1" xfId="1" applyFont="1" applyFill="1" applyBorder="1"/>
    <xf numFmtId="0" fontId="4" fillId="0" borderId="1" xfId="2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/>
    <xf numFmtId="43" fontId="8" fillId="4" borderId="1" xfId="1" applyFont="1" applyFill="1" applyBorder="1"/>
    <xf numFmtId="0" fontId="9" fillId="0" borderId="0" xfId="0" applyFo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2" applyBorder="1" applyAlignment="1">
      <alignment horizontal="left"/>
    </xf>
    <xf numFmtId="0" fontId="4" fillId="0" borderId="3" xfId="2" applyBorder="1" applyAlignment="1">
      <alignment horizontal="left"/>
    </xf>
    <xf numFmtId="0" fontId="4" fillId="0" borderId="4" xfId="2" applyBorder="1" applyAlignment="1">
      <alignment horizontal="left"/>
    </xf>
    <xf numFmtId="0" fontId="4" fillId="0" borderId="2" xfId="2" applyFont="1" applyBorder="1" applyAlignment="1"/>
    <xf numFmtId="0" fontId="4" fillId="0" borderId="3" xfId="2" applyFont="1" applyBorder="1" applyAlignment="1"/>
    <xf numFmtId="0" fontId="4" fillId="0" borderId="4" xfId="2" applyFont="1" applyBorder="1" applyAlignment="1"/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2" applyBorder="1" applyAlignment="1"/>
    <xf numFmtId="0" fontId="4" fillId="0" borderId="3" xfId="2" applyBorder="1" applyAlignment="1"/>
    <xf numFmtId="0" fontId="4" fillId="0" borderId="4" xfId="2" applyBorder="1" applyAlignment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2" applyBorder="1" applyAlignment="1">
      <alignment horizontal="center"/>
    </xf>
    <xf numFmtId="0" fontId="4" fillId="0" borderId="3" xfId="2" applyBorder="1" applyAlignment="1">
      <alignment horizontal="center"/>
    </xf>
    <xf numFmtId="0" fontId="4" fillId="0" borderId="4" xfId="2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KAR%20ZARAR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B&#304;LAN&#199;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LF SİGORTA A.Ş."/>
      <sheetName val="ANADOLU"/>
      <sheetName val="AS-CAN"/>
      <sheetName val="EUROCİTY"/>
      <sheetName val="AXA"/>
      <sheetName val="BEY"/>
      <sheetName val="KIBRIS KAPİTAL INS."/>
      <sheetName val="COMMERCIAL"/>
      <sheetName val="CREDİTWEST"/>
      <sheetName val="DAĞLI"/>
      <sheetName val="CAN SİGORTA"/>
      <sheetName val="GOLD"/>
      <sheetName val="GROUPAMA"/>
      <sheetName val="GÜNEŞ"/>
      <sheetName val="GÜVEN"/>
      <sheetName val="İKTİSAT"/>
      <sheetName val="NORTHPRİME"/>
      <sheetName val="KIBRIS"/>
      <sheetName val="LİMASOL"/>
      <sheetName val="AVEON"/>
      <sheetName val="SEGURE"/>
      <sheetName val="ŞEKER"/>
      <sheetName val="TOWER"/>
      <sheetName val="TÜRK"/>
      <sheetName val="ÜNİVERSAL"/>
      <sheetName val="ZİRVE"/>
      <sheetName val="ZİRAAT "/>
      <sheetName val="ZURİCH"/>
      <sheetName val="AKFİNANS"/>
      <sheetName val="MAPREE"/>
      <sheetName val="KONSOLİDE"/>
      <sheetName val="TKZ"/>
      <sheetName val="REINSURANCE LTD."/>
      <sheetName val="Sheet2"/>
      <sheetName val="Sheet3"/>
    </sheetNames>
    <sheetDataSet>
      <sheetData sheetId="0">
        <row r="3">
          <cell r="D3">
            <v>94662</v>
          </cell>
          <cell r="F3">
            <v>565254.69999999995</v>
          </cell>
          <cell r="G3">
            <v>15043.73</v>
          </cell>
          <cell r="H3">
            <v>20679.7</v>
          </cell>
          <cell r="K3">
            <v>96067.79</v>
          </cell>
        </row>
        <row r="4">
          <cell r="F4">
            <v>13469.59</v>
          </cell>
        </row>
        <row r="5">
          <cell r="F5">
            <v>11285.5</v>
          </cell>
        </row>
        <row r="7">
          <cell r="F7">
            <v>213326.71</v>
          </cell>
          <cell r="G7">
            <v>4852.49</v>
          </cell>
        </row>
        <row r="8">
          <cell r="F8">
            <v>-6745.61</v>
          </cell>
        </row>
        <row r="13">
          <cell r="H13">
            <v>0</v>
          </cell>
        </row>
        <row r="14">
          <cell r="F14">
            <v>2228</v>
          </cell>
        </row>
        <row r="15">
          <cell r="F15">
            <v>2007.5</v>
          </cell>
        </row>
        <row r="21">
          <cell r="H21">
            <v>11481.529999999999</v>
          </cell>
        </row>
        <row r="22">
          <cell r="F22">
            <v>-256.7</v>
          </cell>
        </row>
        <row r="23">
          <cell r="D23">
            <v>6585.42</v>
          </cell>
          <cell r="F23">
            <v>263173.67</v>
          </cell>
          <cell r="G23">
            <v>109.72</v>
          </cell>
          <cell r="H23">
            <v>1700.63</v>
          </cell>
          <cell r="K23">
            <v>15433.46</v>
          </cell>
        </row>
        <row r="24">
          <cell r="D24">
            <v>1917.6</v>
          </cell>
          <cell r="F24">
            <v>94200.82</v>
          </cell>
        </row>
        <row r="25">
          <cell r="H25">
            <v>9780.9</v>
          </cell>
        </row>
        <row r="26">
          <cell r="D26">
            <v>65142.879999999997</v>
          </cell>
          <cell r="F26">
            <v>245077.19</v>
          </cell>
          <cell r="G26">
            <v>9520.83</v>
          </cell>
          <cell r="H26">
            <v>9780.9</v>
          </cell>
          <cell r="K26">
            <v>57484.03</v>
          </cell>
        </row>
        <row r="27">
          <cell r="D27">
            <v>9906.3799999999992</v>
          </cell>
          <cell r="F27">
            <v>52114.82</v>
          </cell>
        </row>
        <row r="34">
          <cell r="H34">
            <v>9198.1700000000019</v>
          </cell>
        </row>
        <row r="36">
          <cell r="L36">
            <v>196365.31</v>
          </cell>
        </row>
        <row r="37">
          <cell r="L37">
            <v>114868.52</v>
          </cell>
        </row>
        <row r="39">
          <cell r="L39">
            <v>5332.61</v>
          </cell>
        </row>
        <row r="40">
          <cell r="L40">
            <v>13288.11</v>
          </cell>
        </row>
        <row r="41">
          <cell r="L41">
            <v>56148.15</v>
          </cell>
        </row>
        <row r="43">
          <cell r="L43">
            <v>679975.47</v>
          </cell>
        </row>
        <row r="48">
          <cell r="L48">
            <v>79748.58</v>
          </cell>
        </row>
        <row r="52">
          <cell r="L52">
            <v>26229.34</v>
          </cell>
        </row>
      </sheetData>
      <sheetData sheetId="1">
        <row r="3">
          <cell r="D3">
            <v>9217853</v>
          </cell>
          <cell r="E3">
            <v>1650480</v>
          </cell>
          <cell r="F3">
            <v>17155475.899999999</v>
          </cell>
          <cell r="G3">
            <v>5821569</v>
          </cell>
          <cell r="H3">
            <v>2101661</v>
          </cell>
          <cell r="K3">
            <v>7884412</v>
          </cell>
        </row>
        <row r="4">
          <cell r="D4">
            <v>2282522</v>
          </cell>
          <cell r="E4">
            <v>415014</v>
          </cell>
          <cell r="F4">
            <v>4271796.0999999996</v>
          </cell>
          <cell r="G4">
            <v>1566605</v>
          </cell>
          <cell r="H4">
            <v>485559</v>
          </cell>
          <cell r="K4">
            <v>1963106</v>
          </cell>
        </row>
        <row r="5">
          <cell r="D5">
            <v>1522111</v>
          </cell>
          <cell r="E5">
            <v>1624608</v>
          </cell>
          <cell r="F5">
            <v>7553910</v>
          </cell>
          <cell r="G5">
            <v>4851817</v>
          </cell>
          <cell r="H5">
            <v>1576074</v>
          </cell>
          <cell r="K5">
            <v>3974490</v>
          </cell>
        </row>
        <row r="13">
          <cell r="H13">
            <v>2608821</v>
          </cell>
        </row>
        <row r="14">
          <cell r="D14">
            <v>5027150</v>
          </cell>
          <cell r="E14">
            <v>885985</v>
          </cell>
          <cell r="F14">
            <v>9495236</v>
          </cell>
          <cell r="G14">
            <v>2889803</v>
          </cell>
          <cell r="H14">
            <v>1120318</v>
          </cell>
          <cell r="K14">
            <v>4028366</v>
          </cell>
        </row>
        <row r="15">
          <cell r="D15">
            <v>22408323</v>
          </cell>
          <cell r="E15">
            <v>100850</v>
          </cell>
          <cell r="F15">
            <v>5050724</v>
          </cell>
          <cell r="G15">
            <v>5379123</v>
          </cell>
          <cell r="H15">
            <v>1488503</v>
          </cell>
          <cell r="K15">
            <v>46303</v>
          </cell>
        </row>
        <row r="20">
          <cell r="D20">
            <v>24</v>
          </cell>
          <cell r="E20">
            <v>4</v>
          </cell>
          <cell r="F20">
            <v>79</v>
          </cell>
          <cell r="G20">
            <v>6</v>
          </cell>
          <cell r="H20">
            <v>15</v>
          </cell>
          <cell r="K20">
            <v>23</v>
          </cell>
        </row>
        <row r="21">
          <cell r="H21">
            <v>6511354</v>
          </cell>
        </row>
        <row r="22">
          <cell r="D22">
            <v>9217853</v>
          </cell>
          <cell r="E22">
            <v>1650480</v>
          </cell>
          <cell r="F22">
            <v>17155475</v>
          </cell>
          <cell r="G22">
            <v>5821569</v>
          </cell>
          <cell r="H22">
            <v>2101661</v>
          </cell>
          <cell r="K22">
            <v>7884412</v>
          </cell>
        </row>
        <row r="23">
          <cell r="D23">
            <v>1297862</v>
          </cell>
          <cell r="E23">
            <v>208031.9</v>
          </cell>
          <cell r="F23">
            <v>3175682</v>
          </cell>
          <cell r="G23">
            <v>1281801</v>
          </cell>
          <cell r="H23">
            <v>224781</v>
          </cell>
          <cell r="K23">
            <v>987111</v>
          </cell>
        </row>
        <row r="24">
          <cell r="D24">
            <v>1522112</v>
          </cell>
          <cell r="E24">
            <v>1624608.1</v>
          </cell>
          <cell r="F24">
            <v>7553910</v>
          </cell>
          <cell r="G24">
            <v>4851817</v>
          </cell>
          <cell r="H24">
            <v>1576074</v>
          </cell>
          <cell r="K24">
            <v>3974490</v>
          </cell>
        </row>
        <row r="25">
          <cell r="H25">
            <v>2608821</v>
          </cell>
        </row>
        <row r="26">
          <cell r="D26">
            <v>5027150</v>
          </cell>
          <cell r="E26">
            <v>885985</v>
          </cell>
          <cell r="F26">
            <v>9495236</v>
          </cell>
          <cell r="G26">
            <v>2889803</v>
          </cell>
          <cell r="H26">
            <v>1120318</v>
          </cell>
          <cell r="K26">
            <v>4028366</v>
          </cell>
        </row>
        <row r="27">
          <cell r="D27">
            <v>22408323</v>
          </cell>
          <cell r="E27">
            <v>100850</v>
          </cell>
          <cell r="F27">
            <v>5050724</v>
          </cell>
          <cell r="G27">
            <v>5379123</v>
          </cell>
          <cell r="H27">
            <v>1488503</v>
          </cell>
          <cell r="K27">
            <v>46303</v>
          </cell>
        </row>
        <row r="33">
          <cell r="D33">
            <v>185450</v>
          </cell>
          <cell r="E33">
            <v>1613</v>
          </cell>
          <cell r="F33">
            <v>266876</v>
          </cell>
          <cell r="G33">
            <v>25796</v>
          </cell>
          <cell r="H33">
            <v>17</v>
          </cell>
          <cell r="K33">
            <v>52930</v>
          </cell>
        </row>
        <row r="34">
          <cell r="H34">
            <v>260776</v>
          </cell>
        </row>
        <row r="36">
          <cell r="L36">
            <v>3187036.97</v>
          </cell>
        </row>
        <row r="37">
          <cell r="L37">
            <v>708239.45</v>
          </cell>
        </row>
        <row r="38">
          <cell r="L38">
            <v>25381.99</v>
          </cell>
        </row>
        <row r="39">
          <cell r="L39">
            <v>45044.78</v>
          </cell>
        </row>
        <row r="40">
          <cell r="L40">
            <v>-19953.16</v>
          </cell>
        </row>
        <row r="43">
          <cell r="L43">
            <v>1897089.66</v>
          </cell>
        </row>
        <row r="44">
          <cell r="L44">
            <v>0</v>
          </cell>
        </row>
        <row r="45">
          <cell r="L45">
            <v>133.34</v>
          </cell>
        </row>
        <row r="46">
          <cell r="L46">
            <v>117285.25</v>
          </cell>
        </row>
        <row r="47">
          <cell r="L47">
            <v>2133369.13</v>
          </cell>
        </row>
        <row r="48">
          <cell r="L48">
            <v>11044.67</v>
          </cell>
        </row>
        <row r="52">
          <cell r="L52">
            <v>1292012.45</v>
          </cell>
        </row>
      </sheetData>
      <sheetData sheetId="2">
        <row r="3">
          <cell r="D3">
            <v>1044416.58</v>
          </cell>
          <cell r="E3">
            <v>563141.82999999996</v>
          </cell>
          <cell r="F3">
            <v>4128842.6</v>
          </cell>
          <cell r="G3">
            <v>549155.99</v>
          </cell>
          <cell r="H3">
            <v>18069.310000000001</v>
          </cell>
        </row>
        <row r="4">
          <cell r="D4">
            <v>127610.01</v>
          </cell>
          <cell r="E4">
            <v>90102.73</v>
          </cell>
          <cell r="F4">
            <v>379822.5</v>
          </cell>
          <cell r="G4">
            <v>218690.05</v>
          </cell>
          <cell r="H4">
            <v>2891.13</v>
          </cell>
        </row>
        <row r="5">
          <cell r="D5">
            <v>144270.89000000001</v>
          </cell>
          <cell r="E5">
            <v>110416.57</v>
          </cell>
          <cell r="F5">
            <v>1095043.32</v>
          </cell>
          <cell r="G5">
            <v>3536.8</v>
          </cell>
        </row>
        <row r="7">
          <cell r="D7">
            <v>250193.52</v>
          </cell>
          <cell r="E7">
            <v>47520.19</v>
          </cell>
          <cell r="F7">
            <v>1257573.42</v>
          </cell>
          <cell r="G7">
            <v>39230.43</v>
          </cell>
          <cell r="H7">
            <v>4958.8</v>
          </cell>
        </row>
        <row r="8">
          <cell r="D8">
            <v>9600</v>
          </cell>
          <cell r="F8">
            <v>178606.8</v>
          </cell>
        </row>
        <row r="13">
          <cell r="H13">
            <v>4911.84</v>
          </cell>
        </row>
        <row r="14">
          <cell r="D14">
            <v>226917.13</v>
          </cell>
          <cell r="E14">
            <v>40794.97</v>
          </cell>
          <cell r="F14">
            <v>887029.09</v>
          </cell>
          <cell r="G14">
            <v>207458.64</v>
          </cell>
          <cell r="H14">
            <v>4911.84</v>
          </cell>
        </row>
        <row r="15">
          <cell r="D15">
            <v>0</v>
          </cell>
          <cell r="F15">
            <v>108280.4</v>
          </cell>
        </row>
        <row r="20">
          <cell r="D20">
            <v>83632.98</v>
          </cell>
          <cell r="E20">
            <v>94434.81</v>
          </cell>
          <cell r="F20">
            <v>495320.12</v>
          </cell>
          <cell r="G20">
            <v>53593.71</v>
          </cell>
          <cell r="H20">
            <v>955.42</v>
          </cell>
        </row>
        <row r="21">
          <cell r="H21">
            <v>21538.95</v>
          </cell>
        </row>
        <row r="22">
          <cell r="D22">
            <v>585899.48</v>
          </cell>
          <cell r="E22">
            <v>225256.68</v>
          </cell>
          <cell r="F22">
            <v>1954598.06</v>
          </cell>
          <cell r="G22">
            <v>316535.96000000002</v>
          </cell>
          <cell r="H22">
            <v>7227.72</v>
          </cell>
        </row>
        <row r="23">
          <cell r="D23">
            <v>33477.51</v>
          </cell>
          <cell r="E23">
            <v>137.21</v>
          </cell>
          <cell r="F23">
            <v>23738.09</v>
          </cell>
          <cell r="G23">
            <v>35985.800000000003</v>
          </cell>
        </row>
        <row r="24">
          <cell r="D24">
            <v>350588.74</v>
          </cell>
          <cell r="E24">
            <v>276041.42</v>
          </cell>
          <cell r="F24">
            <v>2705847.86</v>
          </cell>
          <cell r="G24">
            <v>8842</v>
          </cell>
        </row>
        <row r="25">
          <cell r="H25">
            <v>12346.44</v>
          </cell>
        </row>
        <row r="26">
          <cell r="D26">
            <v>543931.54</v>
          </cell>
          <cell r="E26">
            <v>105788.94</v>
          </cell>
          <cell r="F26">
            <v>2376598.62</v>
          </cell>
          <cell r="G26">
            <v>304717.89</v>
          </cell>
          <cell r="H26">
            <v>12346.44</v>
          </cell>
        </row>
        <row r="27">
          <cell r="D27">
            <v>0</v>
          </cell>
          <cell r="E27">
            <v>1</v>
          </cell>
          <cell r="F27">
            <v>222551</v>
          </cell>
        </row>
        <row r="33">
          <cell r="D33">
            <v>91660.83</v>
          </cell>
          <cell r="E33">
            <v>16318.55</v>
          </cell>
          <cell r="F33">
            <v>419297.18</v>
          </cell>
          <cell r="G33">
            <v>163868.72</v>
          </cell>
          <cell r="H33">
            <v>1964.79</v>
          </cell>
        </row>
        <row r="34">
          <cell r="H34">
            <v>10247.549999999999</v>
          </cell>
        </row>
        <row r="36">
          <cell r="L36">
            <v>680303.94</v>
          </cell>
        </row>
        <row r="37">
          <cell r="L37">
            <v>775934.2</v>
          </cell>
        </row>
        <row r="39">
          <cell r="L39">
            <v>33600.57</v>
          </cell>
        </row>
        <row r="41">
          <cell r="L41">
            <v>3655.37</v>
          </cell>
        </row>
        <row r="43">
          <cell r="L43">
            <v>754727.2</v>
          </cell>
        </row>
        <row r="45">
          <cell r="L45">
            <v>2750</v>
          </cell>
        </row>
        <row r="47">
          <cell r="L47">
            <v>69457.649999999994</v>
          </cell>
        </row>
        <row r="48">
          <cell r="L48">
            <v>53161.43</v>
          </cell>
        </row>
        <row r="52">
          <cell r="L52">
            <v>888263.64</v>
          </cell>
        </row>
      </sheetData>
      <sheetData sheetId="3">
        <row r="3">
          <cell r="D3">
            <v>761565.55</v>
          </cell>
          <cell r="E3">
            <v>37169.620000000003</v>
          </cell>
          <cell r="F3">
            <v>6921736.9100000001</v>
          </cell>
          <cell r="G3">
            <v>1127030.26</v>
          </cell>
        </row>
        <row r="4">
          <cell r="D4">
            <v>246500.42</v>
          </cell>
          <cell r="E4">
            <v>11704.43</v>
          </cell>
          <cell r="F4">
            <v>2709068.25</v>
          </cell>
          <cell r="G4">
            <v>559290.12</v>
          </cell>
        </row>
        <row r="5">
          <cell r="D5">
            <v>42900.57</v>
          </cell>
          <cell r="E5">
            <v>3209.66</v>
          </cell>
          <cell r="F5">
            <v>2992752.36</v>
          </cell>
          <cell r="G5">
            <v>456841.85</v>
          </cell>
        </row>
        <row r="7">
          <cell r="D7">
            <v>102918.8</v>
          </cell>
          <cell r="E7">
            <v>4507.21</v>
          </cell>
          <cell r="F7">
            <v>1059433.6399999999</v>
          </cell>
          <cell r="G7">
            <v>250317.15</v>
          </cell>
        </row>
        <row r="8">
          <cell r="D8">
            <v>5804.45</v>
          </cell>
          <cell r="E8">
            <v>1473.06</v>
          </cell>
          <cell r="F8">
            <v>242143.56</v>
          </cell>
          <cell r="G8">
            <v>29871.439999999999</v>
          </cell>
        </row>
        <row r="13">
          <cell r="H13">
            <v>0</v>
          </cell>
        </row>
        <row r="14">
          <cell r="D14">
            <v>312130.51</v>
          </cell>
          <cell r="E14">
            <v>12860.13</v>
          </cell>
          <cell r="F14">
            <v>3404176.2</v>
          </cell>
          <cell r="G14">
            <v>425925.17</v>
          </cell>
        </row>
        <row r="15">
          <cell r="D15">
            <v>2210.6</v>
          </cell>
          <cell r="E15">
            <v>1414</v>
          </cell>
          <cell r="F15">
            <v>821327.79</v>
          </cell>
          <cell r="G15">
            <v>82103.839999999997</v>
          </cell>
        </row>
        <row r="20">
          <cell r="D20">
            <v>224602.89</v>
          </cell>
          <cell r="E20">
            <v>10901.51</v>
          </cell>
          <cell r="F20">
            <v>2779498.59</v>
          </cell>
          <cell r="G20">
            <v>460535.49</v>
          </cell>
        </row>
        <row r="21">
          <cell r="H21">
            <v>0</v>
          </cell>
        </row>
        <row r="22">
          <cell r="D22">
            <v>557478</v>
          </cell>
          <cell r="E22">
            <v>26022.65</v>
          </cell>
          <cell r="F22">
            <v>5941088.2800000003</v>
          </cell>
          <cell r="G22">
            <v>895077.38</v>
          </cell>
        </row>
        <row r="23">
          <cell r="D23">
            <v>180770.09</v>
          </cell>
          <cell r="E23">
            <v>1573.48</v>
          </cell>
          <cell r="F23">
            <v>1617860.72</v>
          </cell>
          <cell r="G23">
            <v>361162.57</v>
          </cell>
        </row>
        <row r="24">
          <cell r="D24">
            <v>61286.5</v>
          </cell>
          <cell r="E24">
            <v>4585.2</v>
          </cell>
          <cell r="F24">
            <v>4279756.3899999997</v>
          </cell>
          <cell r="G24">
            <v>478107.1</v>
          </cell>
        </row>
        <row r="25">
          <cell r="H25">
            <v>0</v>
          </cell>
        </row>
        <row r="26">
          <cell r="D26">
            <v>456489.42</v>
          </cell>
          <cell r="E26">
            <v>22757.83</v>
          </cell>
          <cell r="F26">
            <v>5049692.01</v>
          </cell>
          <cell r="G26">
            <v>659239.26</v>
          </cell>
        </row>
        <row r="27">
          <cell r="D27">
            <v>3158</v>
          </cell>
          <cell r="E27">
            <v>2020</v>
          </cell>
          <cell r="F27">
            <v>1173325.46</v>
          </cell>
          <cell r="G27">
            <v>157333.04</v>
          </cell>
        </row>
        <row r="33">
          <cell r="D33">
            <v>151574.93</v>
          </cell>
          <cell r="E33">
            <v>5514.65</v>
          </cell>
          <cell r="F33">
            <v>1300822.98</v>
          </cell>
          <cell r="G33">
            <v>320863.25</v>
          </cell>
        </row>
        <row r="34">
          <cell r="H34">
            <v>0</v>
          </cell>
        </row>
        <row r="36">
          <cell r="L36">
            <v>1610012</v>
          </cell>
        </row>
        <row r="37">
          <cell r="L37">
            <v>1116366</v>
          </cell>
        </row>
        <row r="38">
          <cell r="L38">
            <v>0</v>
          </cell>
        </row>
        <row r="39">
          <cell r="L39">
            <v>111119</v>
          </cell>
        </row>
        <row r="43">
          <cell r="L43">
            <v>186266</v>
          </cell>
        </row>
        <row r="47">
          <cell r="L47">
            <v>1404547</v>
          </cell>
        </row>
        <row r="48">
          <cell r="L48">
            <v>232014</v>
          </cell>
        </row>
        <row r="50">
          <cell r="L50">
            <v>302574</v>
          </cell>
        </row>
        <row r="52">
          <cell r="L52">
            <v>790566</v>
          </cell>
        </row>
      </sheetData>
      <sheetData sheetId="4">
        <row r="3">
          <cell r="D3">
            <v>2243584</v>
          </cell>
          <cell r="E3">
            <v>71092</v>
          </cell>
          <cell r="F3">
            <v>991981</v>
          </cell>
          <cell r="H3">
            <v>522607</v>
          </cell>
          <cell r="K3">
            <v>25110</v>
          </cell>
        </row>
        <row r="4">
          <cell r="D4">
            <v>38975</v>
          </cell>
          <cell r="F4">
            <v>229</v>
          </cell>
          <cell r="H4">
            <v>2728</v>
          </cell>
        </row>
        <row r="5">
          <cell r="D5">
            <v>39361.1</v>
          </cell>
          <cell r="F5">
            <v>0</v>
          </cell>
          <cell r="H5">
            <v>20653</v>
          </cell>
        </row>
        <row r="7">
          <cell r="D7">
            <v>886648</v>
          </cell>
          <cell r="E7">
            <v>9011</v>
          </cell>
          <cell r="F7">
            <v>451525</v>
          </cell>
          <cell r="H7">
            <v>196660</v>
          </cell>
          <cell r="K7">
            <v>5144</v>
          </cell>
        </row>
        <row r="8">
          <cell r="D8">
            <v>247363</v>
          </cell>
          <cell r="E8">
            <v>845</v>
          </cell>
          <cell r="F8">
            <v>576824</v>
          </cell>
          <cell r="H8">
            <v>31699</v>
          </cell>
          <cell r="K8">
            <v>2446</v>
          </cell>
        </row>
        <row r="12">
          <cell r="D12">
            <v>-98378</v>
          </cell>
          <cell r="F12">
            <v>-74078</v>
          </cell>
          <cell r="H12">
            <v>1321</v>
          </cell>
          <cell r="K12">
            <v>-665</v>
          </cell>
        </row>
        <row r="13">
          <cell r="H13">
            <v>43325</v>
          </cell>
        </row>
        <row r="14">
          <cell r="D14">
            <v>20859</v>
          </cell>
          <cell r="F14">
            <v>262</v>
          </cell>
          <cell r="H14">
            <v>4157</v>
          </cell>
        </row>
        <row r="15">
          <cell r="D15">
            <v>390436</v>
          </cell>
          <cell r="E15">
            <v>13335</v>
          </cell>
          <cell r="F15">
            <v>-9288</v>
          </cell>
          <cell r="H15">
            <v>40234</v>
          </cell>
        </row>
        <row r="19">
          <cell r="D19">
            <v>-4048</v>
          </cell>
          <cell r="F19">
            <v>-46</v>
          </cell>
          <cell r="H19">
            <v>-1066</v>
          </cell>
        </row>
        <row r="20">
          <cell r="D20">
            <v>3814</v>
          </cell>
          <cell r="F20">
            <v>104249</v>
          </cell>
        </row>
        <row r="21">
          <cell r="H21">
            <v>945236</v>
          </cell>
        </row>
        <row r="22">
          <cell r="D22">
            <v>657011.9</v>
          </cell>
          <cell r="E22">
            <v>4977</v>
          </cell>
          <cell r="F22">
            <v>8607</v>
          </cell>
          <cell r="H22">
            <v>34408</v>
          </cell>
          <cell r="K22">
            <v>32</v>
          </cell>
        </row>
        <row r="23">
          <cell r="D23">
            <v>381145.1</v>
          </cell>
          <cell r="F23">
            <v>162350</v>
          </cell>
          <cell r="H23">
            <v>79106</v>
          </cell>
          <cell r="K23">
            <v>3219</v>
          </cell>
        </row>
        <row r="24">
          <cell r="D24">
            <v>525953</v>
          </cell>
          <cell r="E24">
            <v>7141</v>
          </cell>
          <cell r="F24">
            <v>355634</v>
          </cell>
          <cell r="H24">
            <v>350449</v>
          </cell>
          <cell r="K24">
            <v>62405</v>
          </cell>
        </row>
        <row r="25">
          <cell r="H25">
            <v>481273</v>
          </cell>
        </row>
        <row r="26">
          <cell r="D26">
            <v>931175.1</v>
          </cell>
          <cell r="E26">
            <v>4163</v>
          </cell>
          <cell r="F26">
            <v>553378</v>
          </cell>
          <cell r="H26">
            <v>239435</v>
          </cell>
          <cell r="K26">
            <v>9041</v>
          </cell>
        </row>
        <row r="27">
          <cell r="D27">
            <v>2693977.9</v>
          </cell>
          <cell r="E27">
            <v>33237</v>
          </cell>
          <cell r="F27">
            <v>730470</v>
          </cell>
          <cell r="H27">
            <v>282269</v>
          </cell>
          <cell r="K27">
            <v>1294</v>
          </cell>
        </row>
        <row r="32">
          <cell r="D32">
            <v>-180458</v>
          </cell>
          <cell r="F32">
            <v>-92772</v>
          </cell>
          <cell r="H32">
            <v>-40431</v>
          </cell>
          <cell r="K32">
            <v>-1216</v>
          </cell>
        </row>
        <row r="33">
          <cell r="D33">
            <v>1105</v>
          </cell>
          <cell r="F33">
            <v>11867</v>
          </cell>
        </row>
        <row r="34">
          <cell r="H34">
            <v>-126243</v>
          </cell>
        </row>
        <row r="36">
          <cell r="L36">
            <v>215551</v>
          </cell>
        </row>
        <row r="37">
          <cell r="L37">
            <v>205515</v>
          </cell>
        </row>
        <row r="38">
          <cell r="L38">
            <v>11680</v>
          </cell>
        </row>
        <row r="39">
          <cell r="L39">
            <v>340</v>
          </cell>
        </row>
        <row r="40">
          <cell r="L40">
            <v>22463</v>
          </cell>
        </row>
        <row r="43">
          <cell r="L43">
            <v>975964</v>
          </cell>
        </row>
        <row r="47">
          <cell r="L47">
            <v>333027</v>
          </cell>
        </row>
        <row r="48">
          <cell r="L48">
            <v>48</v>
          </cell>
        </row>
      </sheetData>
      <sheetData sheetId="5">
        <row r="3">
          <cell r="D3">
            <v>20280.259999999998</v>
          </cell>
          <cell r="F3">
            <v>556927.44999999995</v>
          </cell>
          <cell r="G3">
            <v>2743.75</v>
          </cell>
        </row>
        <row r="4">
          <cell r="D4">
            <v>5610.85</v>
          </cell>
          <cell r="F4">
            <v>133588.21</v>
          </cell>
          <cell r="G4">
            <v>576.19000000000005</v>
          </cell>
        </row>
        <row r="5">
          <cell r="D5">
            <v>1710</v>
          </cell>
          <cell r="F5">
            <v>37904.54</v>
          </cell>
        </row>
        <row r="7">
          <cell r="D7">
            <v>3872.51</v>
          </cell>
          <cell r="F7">
            <v>45228.24</v>
          </cell>
        </row>
        <row r="8">
          <cell r="D8">
            <v>0</v>
          </cell>
          <cell r="F8">
            <v>3360</v>
          </cell>
        </row>
        <row r="13">
          <cell r="H13">
            <v>0</v>
          </cell>
        </row>
        <row r="14">
          <cell r="D14">
            <v>8079.49</v>
          </cell>
          <cell r="F14">
            <v>86539.55</v>
          </cell>
          <cell r="G14">
            <v>590.73</v>
          </cell>
        </row>
        <row r="15">
          <cell r="F15">
            <v>4530</v>
          </cell>
        </row>
        <row r="20">
          <cell r="D20">
            <v>3673.13</v>
          </cell>
          <cell r="F20">
            <v>29868.57</v>
          </cell>
          <cell r="G20">
            <v>276.75</v>
          </cell>
        </row>
        <row r="21">
          <cell r="H21">
            <v>0</v>
          </cell>
        </row>
        <row r="22">
          <cell r="D22">
            <v>12168.16</v>
          </cell>
          <cell r="F22">
            <v>444154.46</v>
          </cell>
          <cell r="G22">
            <v>1646.25</v>
          </cell>
        </row>
        <row r="24">
          <cell r="D24">
            <v>2850</v>
          </cell>
          <cell r="F24">
            <v>63174.23</v>
          </cell>
        </row>
        <row r="25">
          <cell r="H25">
            <v>0</v>
          </cell>
        </row>
        <row r="26">
          <cell r="D26">
            <v>14814.58</v>
          </cell>
          <cell r="F26">
            <v>154372.75</v>
          </cell>
          <cell r="G26">
            <v>1083.96</v>
          </cell>
        </row>
        <row r="27">
          <cell r="F27">
            <v>7550</v>
          </cell>
        </row>
        <row r="33">
          <cell r="D33">
            <v>2827.57</v>
          </cell>
          <cell r="F33">
            <v>17307.580000000002</v>
          </cell>
          <cell r="G33">
            <v>206.75</v>
          </cell>
        </row>
        <row r="34">
          <cell r="H34">
            <v>0</v>
          </cell>
        </row>
        <row r="36">
          <cell r="L36">
            <v>241319.4</v>
          </cell>
        </row>
        <row r="37">
          <cell r="L37">
            <v>1335922.71</v>
          </cell>
        </row>
        <row r="39">
          <cell r="L39">
            <v>28228.83</v>
          </cell>
        </row>
        <row r="40">
          <cell r="L40">
            <v>250</v>
          </cell>
        </row>
        <row r="41">
          <cell r="L41">
            <v>3240.52</v>
          </cell>
        </row>
        <row r="43">
          <cell r="L43">
            <v>219933.16</v>
          </cell>
        </row>
        <row r="47">
          <cell r="L47">
            <v>1292828.01</v>
          </cell>
        </row>
        <row r="48">
          <cell r="L48">
            <v>44000</v>
          </cell>
        </row>
        <row r="50">
          <cell r="L50">
            <v>15</v>
          </cell>
        </row>
        <row r="52">
          <cell r="L52">
            <v>22083.15</v>
          </cell>
        </row>
      </sheetData>
      <sheetData sheetId="6">
        <row r="3">
          <cell r="D3">
            <v>1505066.97</v>
          </cell>
          <cell r="E3">
            <v>5492.36</v>
          </cell>
          <cell r="F3">
            <v>6177047.1500000004</v>
          </cell>
          <cell r="G3">
            <v>6237023.8300000001</v>
          </cell>
          <cell r="H3">
            <v>33419.54</v>
          </cell>
        </row>
        <row r="4">
          <cell r="D4">
            <v>78874.649999999994</v>
          </cell>
          <cell r="E4">
            <v>187.05</v>
          </cell>
          <cell r="F4">
            <v>1432760.59</v>
          </cell>
          <cell r="G4">
            <v>2054916.5</v>
          </cell>
          <cell r="H4">
            <v>0</v>
          </cell>
        </row>
        <row r="5">
          <cell r="D5">
            <v>8632.07</v>
          </cell>
          <cell r="E5">
            <v>0</v>
          </cell>
          <cell r="F5">
            <v>118064</v>
          </cell>
        </row>
        <row r="7">
          <cell r="D7">
            <v>462936.69</v>
          </cell>
          <cell r="E7">
            <v>1071.1600000000001</v>
          </cell>
          <cell r="F7">
            <v>1909816.84</v>
          </cell>
          <cell r="G7">
            <v>2582813.83</v>
          </cell>
          <cell r="H7">
            <v>18255.02</v>
          </cell>
        </row>
        <row r="8">
          <cell r="D8">
            <v>109688.16</v>
          </cell>
          <cell r="F8">
            <v>450269.28</v>
          </cell>
          <cell r="G8">
            <v>70000</v>
          </cell>
        </row>
        <row r="13">
          <cell r="H13">
            <v>0</v>
          </cell>
        </row>
        <row r="14">
          <cell r="D14">
            <v>105761.24</v>
          </cell>
          <cell r="E14">
            <v>619.42999999999995</v>
          </cell>
          <cell r="F14">
            <v>1502876.82</v>
          </cell>
          <cell r="G14">
            <v>1337966.23</v>
          </cell>
        </row>
        <row r="15">
          <cell r="D15">
            <v>383542.85</v>
          </cell>
          <cell r="F15">
            <v>214563.34</v>
          </cell>
        </row>
        <row r="20">
          <cell r="D20">
            <v>368885.79</v>
          </cell>
          <cell r="E20">
            <v>2166.33</v>
          </cell>
          <cell r="F20">
            <v>2194081.85</v>
          </cell>
          <cell r="G20">
            <v>2940324.5</v>
          </cell>
          <cell r="H20">
            <v>12598.5</v>
          </cell>
        </row>
        <row r="21">
          <cell r="H21">
            <v>40121.22</v>
          </cell>
        </row>
        <row r="22">
          <cell r="D22">
            <v>428232.59</v>
          </cell>
          <cell r="E22">
            <v>907.03</v>
          </cell>
          <cell r="F22">
            <v>2284276.2000000002</v>
          </cell>
          <cell r="G22">
            <v>2440248.42</v>
          </cell>
          <cell r="H22">
            <v>811.87</v>
          </cell>
        </row>
        <row r="23">
          <cell r="D23">
            <v>384127.32</v>
          </cell>
          <cell r="E23">
            <v>723.38</v>
          </cell>
          <cell r="F23">
            <v>2514527.0299999998</v>
          </cell>
          <cell r="G23">
            <v>6027778.3700000001</v>
          </cell>
          <cell r="H23">
            <v>10207.049999999999</v>
          </cell>
        </row>
        <row r="24">
          <cell r="D24">
            <v>103002.23</v>
          </cell>
          <cell r="E24">
            <v>0</v>
          </cell>
          <cell r="F24">
            <v>1854154.15</v>
          </cell>
          <cell r="G24">
            <v>158000</v>
          </cell>
          <cell r="H24">
            <v>1400</v>
          </cell>
        </row>
        <row r="25">
          <cell r="H25">
            <v>23138.55</v>
          </cell>
        </row>
        <row r="26">
          <cell r="D26">
            <v>929235.47</v>
          </cell>
          <cell r="E26">
            <v>2103.9</v>
          </cell>
          <cell r="F26">
            <v>3876464.99</v>
          </cell>
          <cell r="G26">
            <v>3654112.56</v>
          </cell>
          <cell r="H26">
            <v>23138.55</v>
          </cell>
        </row>
        <row r="27">
          <cell r="D27">
            <v>540551.01</v>
          </cell>
          <cell r="F27">
            <v>1122004.42</v>
          </cell>
          <cell r="G27">
            <v>852919.71</v>
          </cell>
        </row>
        <row r="33">
          <cell r="D33">
            <v>120887.74</v>
          </cell>
          <cell r="E33">
            <v>315.5</v>
          </cell>
          <cell r="F33">
            <v>1238748.93</v>
          </cell>
          <cell r="G33">
            <v>1938966.48</v>
          </cell>
          <cell r="H33">
            <v>4563.75</v>
          </cell>
        </row>
        <row r="34">
          <cell r="H34">
            <v>24151.839999999997</v>
          </cell>
        </row>
        <row r="36">
          <cell r="L36">
            <v>911109.44</v>
          </cell>
        </row>
        <row r="37">
          <cell r="L37">
            <v>299846.34000000003</v>
          </cell>
        </row>
        <row r="38">
          <cell r="L38">
            <v>55725.84</v>
          </cell>
        </row>
        <row r="39">
          <cell r="L39">
            <v>67167.91</v>
          </cell>
        </row>
        <row r="41">
          <cell r="L41">
            <v>36472.44</v>
          </cell>
        </row>
        <row r="43">
          <cell r="L43">
            <v>1131695.6100000001</v>
          </cell>
        </row>
        <row r="46">
          <cell r="L46">
            <v>55413.599999999999</v>
          </cell>
        </row>
        <row r="47">
          <cell r="L47">
            <v>2575992.73</v>
          </cell>
        </row>
        <row r="48">
          <cell r="L48">
            <v>10765.44</v>
          </cell>
        </row>
        <row r="51">
          <cell r="L51">
            <v>1077.67</v>
          </cell>
        </row>
        <row r="52">
          <cell r="L52">
            <v>1236854.67</v>
          </cell>
        </row>
      </sheetData>
      <sheetData sheetId="7">
        <row r="3">
          <cell r="D3">
            <v>762341.67</v>
          </cell>
          <cell r="E3">
            <v>226676.43</v>
          </cell>
          <cell r="F3">
            <v>9328292.2799999993</v>
          </cell>
          <cell r="G3">
            <v>191923.33</v>
          </cell>
          <cell r="H3">
            <v>414</v>
          </cell>
        </row>
        <row r="4">
          <cell r="D4">
            <v>198532</v>
          </cell>
          <cell r="E4">
            <v>53816.66</v>
          </cell>
          <cell r="F4">
            <v>1389747.79</v>
          </cell>
          <cell r="G4">
            <v>42835.73</v>
          </cell>
          <cell r="H4">
            <v>99.36</v>
          </cell>
        </row>
        <row r="5">
          <cell r="D5">
            <v>48429.24</v>
          </cell>
          <cell r="E5">
            <v>48670.879999999997</v>
          </cell>
          <cell r="F5">
            <v>3284863.07</v>
          </cell>
          <cell r="G5">
            <v>3159</v>
          </cell>
          <cell r="H5">
            <v>0</v>
          </cell>
        </row>
        <row r="7">
          <cell r="D7">
            <v>172272.06</v>
          </cell>
          <cell r="E7">
            <v>30223.65</v>
          </cell>
          <cell r="F7">
            <v>2702325.38</v>
          </cell>
          <cell r="G7">
            <v>29793.599999999999</v>
          </cell>
          <cell r="H7">
            <v>120.98</v>
          </cell>
        </row>
        <row r="8">
          <cell r="D8">
            <v>7518.65</v>
          </cell>
          <cell r="E8">
            <v>7328</v>
          </cell>
          <cell r="F8">
            <v>604750.14</v>
          </cell>
          <cell r="G8">
            <v>545</v>
          </cell>
          <cell r="H8">
            <v>0</v>
          </cell>
        </row>
        <row r="13">
          <cell r="H13">
            <v>0</v>
          </cell>
        </row>
        <row r="14">
          <cell r="D14">
            <v>271963.61</v>
          </cell>
          <cell r="E14">
            <v>35153.79</v>
          </cell>
          <cell r="F14">
            <v>2930981.32</v>
          </cell>
          <cell r="G14">
            <v>40702.11</v>
          </cell>
          <cell r="H14">
            <v>0</v>
          </cell>
        </row>
        <row r="15">
          <cell r="D15">
            <v>65151.91</v>
          </cell>
          <cell r="E15">
            <v>6704.6</v>
          </cell>
          <cell r="F15">
            <v>3277953.82</v>
          </cell>
          <cell r="G15">
            <v>1005</v>
          </cell>
        </row>
        <row r="20">
          <cell r="D20">
            <v>227464.9</v>
          </cell>
          <cell r="E20">
            <v>214128.18</v>
          </cell>
          <cell r="F20">
            <v>4887174.45</v>
          </cell>
          <cell r="G20">
            <v>72963.78</v>
          </cell>
          <cell r="H20">
            <v>120.28</v>
          </cell>
        </row>
        <row r="21">
          <cell r="H21">
            <v>434</v>
          </cell>
        </row>
        <row r="22">
          <cell r="D22">
            <v>654718.52</v>
          </cell>
          <cell r="E22">
            <v>139991.07</v>
          </cell>
          <cell r="F22">
            <v>5777857.9199999999</v>
          </cell>
          <cell r="G22">
            <v>126373.08</v>
          </cell>
          <cell r="H22">
            <v>248.4</v>
          </cell>
        </row>
        <row r="23">
          <cell r="D23">
            <v>127945</v>
          </cell>
          <cell r="E23">
            <v>35654.57</v>
          </cell>
          <cell r="F23">
            <v>2653179.83</v>
          </cell>
          <cell r="G23">
            <v>30934.78</v>
          </cell>
          <cell r="H23">
            <v>119.05</v>
          </cell>
        </row>
        <row r="24">
          <cell r="D24">
            <v>96354.08</v>
          </cell>
          <cell r="E24">
            <v>81462.11</v>
          </cell>
          <cell r="F24">
            <v>5456311.2300000004</v>
          </cell>
          <cell r="G24">
            <v>5265</v>
          </cell>
          <cell r="H24">
            <v>0</v>
          </cell>
        </row>
        <row r="25">
          <cell r="H25">
            <v>0</v>
          </cell>
        </row>
        <row r="26">
          <cell r="D26">
            <v>460266.34</v>
          </cell>
          <cell r="E26">
            <v>62747.59</v>
          </cell>
          <cell r="F26">
            <v>6214624.8600000003</v>
          </cell>
          <cell r="G26">
            <v>75116.94</v>
          </cell>
        </row>
        <row r="27">
          <cell r="D27">
            <v>87878.38</v>
          </cell>
          <cell r="E27">
            <v>9578</v>
          </cell>
          <cell r="F27">
            <v>5424679.2999999998</v>
          </cell>
          <cell r="G27">
            <v>1550</v>
          </cell>
          <cell r="H27">
            <v>0</v>
          </cell>
        </row>
        <row r="33">
          <cell r="D33">
            <v>158649.23000000001</v>
          </cell>
          <cell r="E33">
            <v>25368.13</v>
          </cell>
          <cell r="F33">
            <v>2088823.52</v>
          </cell>
          <cell r="G33">
            <v>44655.12</v>
          </cell>
          <cell r="H33">
            <v>66.55</v>
          </cell>
        </row>
        <row r="34">
          <cell r="H34">
            <v>320.62</v>
          </cell>
        </row>
        <row r="36">
          <cell r="L36">
            <v>1648182.18</v>
          </cell>
        </row>
        <row r="37">
          <cell r="L37">
            <v>732535.49</v>
          </cell>
        </row>
        <row r="39">
          <cell r="L39">
            <v>69801.14</v>
          </cell>
        </row>
        <row r="41">
          <cell r="L41">
            <v>4491.17</v>
          </cell>
        </row>
        <row r="43">
          <cell r="L43">
            <v>823859.88</v>
          </cell>
        </row>
        <row r="47">
          <cell r="L47">
            <v>2332117.59</v>
          </cell>
        </row>
        <row r="48">
          <cell r="L48">
            <v>29896.240000000002</v>
          </cell>
        </row>
        <row r="52">
          <cell r="L52">
            <v>1206003.1000000001</v>
          </cell>
        </row>
      </sheetData>
      <sheetData sheetId="8">
        <row r="3">
          <cell r="D3">
            <v>2483037.27</v>
          </cell>
          <cell r="E3">
            <v>26015.040000000001</v>
          </cell>
          <cell r="F3">
            <v>6385330.2400000002</v>
          </cell>
          <cell r="G3">
            <v>6745396.0999999996</v>
          </cell>
          <cell r="H3">
            <v>135714.1</v>
          </cell>
        </row>
        <row r="4">
          <cell r="D4">
            <v>414438.41</v>
          </cell>
          <cell r="E4">
            <v>3902.27</v>
          </cell>
          <cell r="F4">
            <v>1024876.04</v>
          </cell>
          <cell r="G4">
            <v>1665563.08</v>
          </cell>
          <cell r="H4">
            <v>35979.32</v>
          </cell>
        </row>
        <row r="5">
          <cell r="D5">
            <v>216820.87</v>
          </cell>
          <cell r="E5">
            <v>0</v>
          </cell>
          <cell r="F5">
            <v>2965011.73</v>
          </cell>
          <cell r="G5">
            <v>473266.51</v>
          </cell>
          <cell r="H5">
            <v>0</v>
          </cell>
        </row>
        <row r="7">
          <cell r="D7">
            <v>488151.61</v>
          </cell>
          <cell r="E7">
            <v>6643.68</v>
          </cell>
          <cell r="F7">
            <v>1299661.55</v>
          </cell>
          <cell r="G7">
            <v>1904742.97</v>
          </cell>
          <cell r="H7">
            <v>1208.01</v>
          </cell>
        </row>
        <row r="8">
          <cell r="D8">
            <v>2.21</v>
          </cell>
          <cell r="F8">
            <v>983572.24</v>
          </cell>
          <cell r="G8">
            <v>244840.88</v>
          </cell>
        </row>
        <row r="13">
          <cell r="H13">
            <v>143786.66</v>
          </cell>
        </row>
        <row r="14">
          <cell r="D14">
            <v>864428.69</v>
          </cell>
          <cell r="E14">
            <v>5042.28</v>
          </cell>
          <cell r="F14">
            <v>2036282.47</v>
          </cell>
          <cell r="G14">
            <v>1477847.8</v>
          </cell>
          <cell r="H14">
            <v>143786.66</v>
          </cell>
        </row>
        <row r="15">
          <cell r="D15">
            <v>5.22</v>
          </cell>
          <cell r="F15">
            <v>1947012.12</v>
          </cell>
          <cell r="G15">
            <v>0.22</v>
          </cell>
        </row>
        <row r="20">
          <cell r="D20">
            <v>769862.99</v>
          </cell>
          <cell r="E20">
            <v>9266.08</v>
          </cell>
          <cell r="F20">
            <v>3288649.53</v>
          </cell>
          <cell r="G20">
            <v>2392969.75</v>
          </cell>
          <cell r="H20">
            <v>46363.53</v>
          </cell>
        </row>
        <row r="21">
          <cell r="H21">
            <v>322829.08</v>
          </cell>
        </row>
        <row r="22">
          <cell r="D22">
            <v>1652327.97</v>
          </cell>
          <cell r="E22">
            <v>15609.03</v>
          </cell>
          <cell r="F22">
            <v>4697392.88</v>
          </cell>
          <cell r="G22">
            <v>3082715.27</v>
          </cell>
          <cell r="H22">
            <v>108545.57</v>
          </cell>
        </row>
        <row r="23">
          <cell r="D23">
            <v>219249.78</v>
          </cell>
          <cell r="E23">
            <v>401.32</v>
          </cell>
          <cell r="F23">
            <v>744788.79</v>
          </cell>
          <cell r="G23">
            <v>2734547.64</v>
          </cell>
          <cell r="H23">
            <v>1766.82</v>
          </cell>
        </row>
        <row r="24">
          <cell r="D24">
            <v>300962.90999999997</v>
          </cell>
          <cell r="E24">
            <v>0</v>
          </cell>
          <cell r="F24">
            <v>4642605.67</v>
          </cell>
          <cell r="G24">
            <v>1194026.6299999999</v>
          </cell>
          <cell r="H24">
            <v>0</v>
          </cell>
        </row>
        <row r="25">
          <cell r="H25">
            <v>184738.27</v>
          </cell>
        </row>
        <row r="26">
          <cell r="D26">
            <v>1582231.42</v>
          </cell>
          <cell r="E26">
            <v>10926.39</v>
          </cell>
          <cell r="F26">
            <v>3931547.97</v>
          </cell>
          <cell r="G26">
            <v>3527450.85</v>
          </cell>
          <cell r="H26">
            <v>184738.27</v>
          </cell>
        </row>
        <row r="27">
          <cell r="D27">
            <v>8</v>
          </cell>
          <cell r="F27">
            <v>2872763.09</v>
          </cell>
          <cell r="G27">
            <v>1.1000000000000001</v>
          </cell>
        </row>
        <row r="33">
          <cell r="D33">
            <v>325351.74</v>
          </cell>
          <cell r="E33">
            <v>1370.9</v>
          </cell>
          <cell r="F33">
            <v>746698.19</v>
          </cell>
          <cell r="G33">
            <v>2151287.4500000002</v>
          </cell>
          <cell r="H33">
            <v>27778.42</v>
          </cell>
        </row>
        <row r="34">
          <cell r="H34">
            <v>40222.539999999979</v>
          </cell>
        </row>
        <row r="36">
          <cell r="L36">
            <v>2019344.98</v>
          </cell>
        </row>
        <row r="37">
          <cell r="L37">
            <v>549090.51</v>
          </cell>
        </row>
        <row r="39">
          <cell r="L39">
            <v>193409.81</v>
          </cell>
        </row>
        <row r="41">
          <cell r="L41">
            <v>1532.45</v>
          </cell>
        </row>
        <row r="43">
          <cell r="L43">
            <v>1054689.3999999999</v>
          </cell>
        </row>
        <row r="46">
          <cell r="L46">
            <v>90000</v>
          </cell>
        </row>
        <row r="47">
          <cell r="L47">
            <v>699154.74</v>
          </cell>
        </row>
        <row r="48">
          <cell r="L48">
            <v>1885.31</v>
          </cell>
        </row>
        <row r="52">
          <cell r="L52">
            <v>399325.42</v>
          </cell>
        </row>
      </sheetData>
      <sheetData sheetId="9">
        <row r="3">
          <cell r="D3">
            <v>1389357.26</v>
          </cell>
          <cell r="E3">
            <v>394874.63</v>
          </cell>
          <cell r="F3">
            <v>7100352.1799999997</v>
          </cell>
          <cell r="G3">
            <v>212543.24</v>
          </cell>
          <cell r="H3">
            <v>6739.64</v>
          </cell>
        </row>
        <row r="4">
          <cell r="D4">
            <v>105381.88</v>
          </cell>
          <cell r="E4">
            <v>22828.59</v>
          </cell>
          <cell r="F4">
            <v>298695.95</v>
          </cell>
          <cell r="G4">
            <v>23355.14</v>
          </cell>
          <cell r="H4">
            <v>468.7</v>
          </cell>
        </row>
        <row r="5">
          <cell r="D5">
            <v>56447.96</v>
          </cell>
          <cell r="E5">
            <v>4803.26</v>
          </cell>
          <cell r="F5">
            <v>810135.98</v>
          </cell>
          <cell r="G5">
            <v>5443.42</v>
          </cell>
          <cell r="H5">
            <v>1177</v>
          </cell>
        </row>
        <row r="7">
          <cell r="D7">
            <v>599967.44999999995</v>
          </cell>
          <cell r="E7">
            <v>47316.72</v>
          </cell>
          <cell r="F7">
            <v>3829368.68</v>
          </cell>
          <cell r="G7">
            <v>87758.73</v>
          </cell>
          <cell r="H7">
            <v>15235.21</v>
          </cell>
        </row>
        <row r="8">
          <cell r="D8">
            <v>63567.61</v>
          </cell>
          <cell r="E8">
            <v>0</v>
          </cell>
          <cell r="F8">
            <v>606993.82999999996</v>
          </cell>
          <cell r="G8">
            <v>1200</v>
          </cell>
        </row>
        <row r="13">
          <cell r="H13">
            <v>587.97</v>
          </cell>
        </row>
        <row r="14">
          <cell r="D14">
            <v>195591.91</v>
          </cell>
          <cell r="E14">
            <v>8307.41</v>
          </cell>
          <cell r="F14">
            <v>737650.79</v>
          </cell>
          <cell r="G14">
            <v>48712.91</v>
          </cell>
          <cell r="H14">
            <v>587.97</v>
          </cell>
        </row>
        <row r="15">
          <cell r="D15">
            <v>53892.22</v>
          </cell>
          <cell r="E15">
            <v>49156</v>
          </cell>
          <cell r="F15">
            <v>234284.46</v>
          </cell>
          <cell r="G15">
            <v>60</v>
          </cell>
        </row>
        <row r="20">
          <cell r="D20">
            <v>640886.12</v>
          </cell>
          <cell r="E20">
            <v>294127.28000000003</v>
          </cell>
          <cell r="F20">
            <v>5744070.5899999999</v>
          </cell>
          <cell r="G20">
            <v>258556.23</v>
          </cell>
          <cell r="H20">
            <v>34008.11</v>
          </cell>
        </row>
        <row r="21">
          <cell r="H21">
            <v>27848.059999999998</v>
          </cell>
        </row>
        <row r="22">
          <cell r="D22">
            <v>512205.07</v>
          </cell>
          <cell r="E22">
            <v>232098.31</v>
          </cell>
          <cell r="F22">
            <v>1843770.43</v>
          </cell>
          <cell r="G22">
            <v>101562.58</v>
          </cell>
          <cell r="H22">
            <v>1339.18</v>
          </cell>
        </row>
        <row r="23">
          <cell r="D23">
            <v>154807.57</v>
          </cell>
          <cell r="E23">
            <v>70717.58</v>
          </cell>
          <cell r="F23">
            <v>1655957.69</v>
          </cell>
          <cell r="G23">
            <v>69830.720000000001</v>
          </cell>
        </row>
        <row r="24">
          <cell r="D24">
            <v>189172.81</v>
          </cell>
          <cell r="E24">
            <v>30318</v>
          </cell>
          <cell r="F24">
            <v>4055950.21</v>
          </cell>
          <cell r="G24">
            <v>27217.11</v>
          </cell>
          <cell r="H24">
            <v>5885</v>
          </cell>
        </row>
        <row r="25">
          <cell r="H25">
            <v>20418.099999999999</v>
          </cell>
        </row>
        <row r="26">
          <cell r="D26">
            <v>1096165.1399999999</v>
          </cell>
          <cell r="E26">
            <v>70794.880000000005</v>
          </cell>
          <cell r="F26">
            <v>6236357.7999999998</v>
          </cell>
          <cell r="G26">
            <v>189395.09</v>
          </cell>
          <cell r="H26">
            <v>20418.099999999999</v>
          </cell>
        </row>
        <row r="27">
          <cell r="D27">
            <v>231224.83</v>
          </cell>
          <cell r="E27">
            <v>245780</v>
          </cell>
          <cell r="F27">
            <v>1117662.17</v>
          </cell>
          <cell r="G27">
            <v>300</v>
          </cell>
        </row>
        <row r="33">
          <cell r="D33">
            <v>119035.7</v>
          </cell>
          <cell r="E33">
            <v>6551.88</v>
          </cell>
          <cell r="F33">
            <v>1371438.6</v>
          </cell>
          <cell r="G33">
            <v>26284.04</v>
          </cell>
          <cell r="H33">
            <v>205.78</v>
          </cell>
        </row>
        <row r="34">
          <cell r="H34">
            <v>30368.570000000007</v>
          </cell>
        </row>
        <row r="36">
          <cell r="L36">
            <v>2590812.91</v>
          </cell>
        </row>
        <row r="37">
          <cell r="L37">
            <v>1423930.14</v>
          </cell>
        </row>
        <row r="39">
          <cell r="L39">
            <v>228273.73</v>
          </cell>
        </row>
        <row r="40">
          <cell r="L40">
            <v>603883.59</v>
          </cell>
        </row>
        <row r="41">
          <cell r="L41">
            <v>48362.29</v>
          </cell>
        </row>
        <row r="43">
          <cell r="L43">
            <v>477271.53</v>
          </cell>
        </row>
        <row r="47">
          <cell r="L47">
            <v>5473917.8899999997</v>
          </cell>
        </row>
        <row r="48">
          <cell r="L48">
            <v>177714.34</v>
          </cell>
        </row>
        <row r="50">
          <cell r="L50">
            <v>154652.65</v>
          </cell>
        </row>
        <row r="52">
          <cell r="L52">
            <v>3236760.15</v>
          </cell>
        </row>
      </sheetData>
      <sheetData sheetId="10">
        <row r="3">
          <cell r="D3">
            <v>1224741.98</v>
          </cell>
          <cell r="E3">
            <v>309303.34999999998</v>
          </cell>
          <cell r="F3">
            <v>7442605.4100000001</v>
          </cell>
          <cell r="G3">
            <v>175138.58</v>
          </cell>
          <cell r="H3">
            <v>17565.5</v>
          </cell>
        </row>
        <row r="4">
          <cell r="D4">
            <v>78397.58</v>
          </cell>
          <cell r="E4">
            <v>37116.480000000003</v>
          </cell>
          <cell r="F4">
            <v>760849.24</v>
          </cell>
          <cell r="G4">
            <v>21017.67</v>
          </cell>
          <cell r="H4">
            <v>2107.85</v>
          </cell>
        </row>
        <row r="5">
          <cell r="D5">
            <v>412586.91</v>
          </cell>
          <cell r="E5">
            <v>183502.95</v>
          </cell>
          <cell r="F5">
            <v>800205.63</v>
          </cell>
          <cell r="G5">
            <v>3529.85</v>
          </cell>
          <cell r="H5">
            <v>0</v>
          </cell>
        </row>
        <row r="7">
          <cell r="D7">
            <v>435146.81</v>
          </cell>
          <cell r="E7">
            <v>37195.82</v>
          </cell>
          <cell r="F7">
            <v>1964486.57</v>
          </cell>
          <cell r="G7">
            <v>57219.27</v>
          </cell>
          <cell r="H7">
            <v>6887.88</v>
          </cell>
        </row>
        <row r="8">
          <cell r="D8">
            <v>12324.38</v>
          </cell>
          <cell r="E8">
            <v>951.72</v>
          </cell>
          <cell r="F8">
            <v>164997.29</v>
          </cell>
          <cell r="G8">
            <v>1473.09</v>
          </cell>
          <cell r="H8">
            <v>0</v>
          </cell>
        </row>
        <row r="13">
          <cell r="H13">
            <v>3898.65</v>
          </cell>
        </row>
        <row r="14">
          <cell r="D14">
            <v>237640.21</v>
          </cell>
          <cell r="E14">
            <v>16204.26</v>
          </cell>
          <cell r="F14">
            <v>1181006.3700000001</v>
          </cell>
          <cell r="G14">
            <v>28184.83</v>
          </cell>
          <cell r="H14">
            <v>3898.65</v>
          </cell>
        </row>
        <row r="15">
          <cell r="D15">
            <v>11615.89</v>
          </cell>
          <cell r="E15">
            <v>523.26</v>
          </cell>
          <cell r="F15">
            <v>155615.9</v>
          </cell>
          <cell r="G15">
            <v>3228.86</v>
          </cell>
          <cell r="H15">
            <v>0</v>
          </cell>
        </row>
        <row r="20">
          <cell r="D20">
            <v>376459.08</v>
          </cell>
          <cell r="E20">
            <v>243022.6</v>
          </cell>
          <cell r="F20">
            <v>1221264.01</v>
          </cell>
          <cell r="G20">
            <v>24780.78</v>
          </cell>
          <cell r="H20">
            <v>2902.78</v>
          </cell>
        </row>
        <row r="21">
          <cell r="H21">
            <v>21237.52</v>
          </cell>
        </row>
        <row r="22">
          <cell r="D22">
            <v>481759.26</v>
          </cell>
          <cell r="E22">
            <v>144746.87</v>
          </cell>
          <cell r="F22">
            <v>2691542.15</v>
          </cell>
          <cell r="G22">
            <v>104500.8</v>
          </cell>
          <cell r="H22">
            <v>5269.66</v>
          </cell>
        </row>
        <row r="23">
          <cell r="D23">
            <v>3753.77</v>
          </cell>
          <cell r="F23">
            <v>1230253.3700000001</v>
          </cell>
          <cell r="G23">
            <v>1019.15</v>
          </cell>
        </row>
        <row r="24">
          <cell r="D24">
            <v>1325360.3</v>
          </cell>
          <cell r="E24">
            <v>611676.56000000006</v>
          </cell>
          <cell r="F24">
            <v>2621309.9</v>
          </cell>
          <cell r="G24">
            <v>11599.5</v>
          </cell>
        </row>
        <row r="25">
          <cell r="H25">
            <v>14408.41</v>
          </cell>
        </row>
        <row r="26">
          <cell r="D26">
            <v>851766.41</v>
          </cell>
          <cell r="E26">
            <v>59424.57</v>
          </cell>
          <cell r="F26">
            <v>4590082.63</v>
          </cell>
          <cell r="G26">
            <v>103209.33</v>
          </cell>
          <cell r="H26">
            <v>14408.41</v>
          </cell>
        </row>
        <row r="27">
          <cell r="D27">
            <v>36829.370000000003</v>
          </cell>
          <cell r="E27">
            <v>1381.55</v>
          </cell>
          <cell r="F27">
            <v>355633.07</v>
          </cell>
          <cell r="G27">
            <v>9358.69</v>
          </cell>
          <cell r="H27">
            <v>0</v>
          </cell>
        </row>
        <row r="33">
          <cell r="D33">
            <v>84680.11</v>
          </cell>
          <cell r="E33">
            <v>6481.85</v>
          </cell>
          <cell r="F33">
            <v>564802.31000000006</v>
          </cell>
          <cell r="G33">
            <v>11755.37</v>
          </cell>
          <cell r="H33">
            <v>1559.45</v>
          </cell>
        </row>
        <row r="34">
          <cell r="H34">
            <v>12125.140000000003</v>
          </cell>
        </row>
        <row r="36">
          <cell r="L36">
            <v>694992.6</v>
          </cell>
        </row>
        <row r="37">
          <cell r="L37">
            <v>708461.06</v>
          </cell>
        </row>
        <row r="39">
          <cell r="L39">
            <v>59041.07</v>
          </cell>
        </row>
        <row r="40">
          <cell r="L40">
            <v>0</v>
          </cell>
        </row>
        <row r="41">
          <cell r="L41">
            <v>284771.89</v>
          </cell>
        </row>
        <row r="43">
          <cell r="L43">
            <v>18368.75</v>
          </cell>
        </row>
        <row r="47">
          <cell r="L47">
            <v>1928386.27</v>
          </cell>
        </row>
        <row r="50">
          <cell r="L50">
            <v>153805.70000000001</v>
          </cell>
        </row>
        <row r="52">
          <cell r="L52">
            <v>1180507.46</v>
          </cell>
        </row>
      </sheetData>
      <sheetData sheetId="11">
        <row r="3">
          <cell r="D3">
            <v>150136.81</v>
          </cell>
          <cell r="E3">
            <v>9281.4599999999991</v>
          </cell>
          <cell r="F3">
            <v>3738896.69</v>
          </cell>
          <cell r="G3">
            <v>14591.17</v>
          </cell>
          <cell r="H3">
            <v>5213.51</v>
          </cell>
        </row>
        <row r="4">
          <cell r="D4">
            <v>26639.93</v>
          </cell>
          <cell r="E4">
            <v>2320.39</v>
          </cell>
          <cell r="F4">
            <v>934700.94</v>
          </cell>
          <cell r="G4">
            <v>3647.99</v>
          </cell>
          <cell r="H4">
            <v>1116.3699999999999</v>
          </cell>
        </row>
        <row r="5">
          <cell r="D5">
            <v>1275</v>
          </cell>
          <cell r="E5">
            <v>6194.41</v>
          </cell>
          <cell r="F5">
            <v>146597.38</v>
          </cell>
          <cell r="G5">
            <v>1201.28</v>
          </cell>
        </row>
        <row r="7">
          <cell r="D7">
            <v>43014.71</v>
          </cell>
          <cell r="E7">
            <v>596</v>
          </cell>
          <cell r="F7">
            <v>278533.12</v>
          </cell>
          <cell r="G7">
            <v>1843.36</v>
          </cell>
          <cell r="H7">
            <v>13.29</v>
          </cell>
        </row>
        <row r="8">
          <cell r="D8">
            <v>32830.949999999997</v>
          </cell>
          <cell r="E8">
            <v>3335.87</v>
          </cell>
          <cell r="F8">
            <v>60999.1</v>
          </cell>
          <cell r="H8">
            <v>1717.7</v>
          </cell>
        </row>
        <row r="13">
          <cell r="H13">
            <v>5350.82</v>
          </cell>
        </row>
        <row r="14">
          <cell r="D14">
            <v>27962.959999999999</v>
          </cell>
          <cell r="E14">
            <v>972.83</v>
          </cell>
          <cell r="F14">
            <v>1079907.78</v>
          </cell>
          <cell r="G14">
            <v>1808.41</v>
          </cell>
        </row>
        <row r="15">
          <cell r="D15">
            <v>8826.9</v>
          </cell>
          <cell r="E15">
            <v>10856.39</v>
          </cell>
          <cell r="F15">
            <v>315276.21999999997</v>
          </cell>
          <cell r="G15">
            <v>1996.5</v>
          </cell>
          <cell r="H15">
            <v>5350.82</v>
          </cell>
        </row>
        <row r="20">
          <cell r="D20">
            <v>27794.61</v>
          </cell>
          <cell r="E20">
            <v>3530.73</v>
          </cell>
          <cell r="F20">
            <v>448376.94</v>
          </cell>
          <cell r="G20">
            <v>6252.04</v>
          </cell>
          <cell r="H20">
            <v>1304.54</v>
          </cell>
        </row>
        <row r="21">
          <cell r="H21">
            <v>9876.5</v>
          </cell>
        </row>
        <row r="22">
          <cell r="D22">
            <v>577714.03</v>
          </cell>
          <cell r="E22">
            <v>4640.67</v>
          </cell>
          <cell r="F22">
            <v>1869298.65</v>
          </cell>
          <cell r="G22">
            <v>7295.56</v>
          </cell>
          <cell r="H22">
            <v>2232.62</v>
          </cell>
        </row>
        <row r="23">
          <cell r="D23">
            <v>765.31</v>
          </cell>
          <cell r="E23">
            <v>0</v>
          </cell>
          <cell r="F23">
            <v>31025.99</v>
          </cell>
          <cell r="G23">
            <v>1805.38</v>
          </cell>
        </row>
        <row r="24">
          <cell r="D24">
            <v>64550</v>
          </cell>
          <cell r="E24">
            <v>12388.82</v>
          </cell>
          <cell r="F24">
            <v>314267.7</v>
          </cell>
          <cell r="G24">
            <v>2402.56</v>
          </cell>
        </row>
        <row r="25">
          <cell r="H25">
            <v>7643.88</v>
          </cell>
        </row>
        <row r="26">
          <cell r="D26">
            <v>89093.65</v>
          </cell>
          <cell r="E26">
            <v>2638.18</v>
          </cell>
          <cell r="F26">
            <v>2314071.8199999998</v>
          </cell>
          <cell r="G26">
            <v>4495.76</v>
          </cell>
        </row>
        <row r="27">
          <cell r="D27">
            <v>162809.82999999999</v>
          </cell>
          <cell r="E27">
            <v>15509.13</v>
          </cell>
          <cell r="F27">
            <v>554281.47</v>
          </cell>
          <cell r="G27">
            <v>3993</v>
          </cell>
          <cell r="H27">
            <v>7643.88</v>
          </cell>
        </row>
        <row r="33">
          <cell r="D33">
            <v>14307.49</v>
          </cell>
          <cell r="E33">
            <v>486.42</v>
          </cell>
          <cell r="F33">
            <v>565886.11</v>
          </cell>
          <cell r="G33">
            <v>981.12</v>
          </cell>
        </row>
        <row r="34">
          <cell r="H34">
            <v>4839.7299999999996</v>
          </cell>
        </row>
        <row r="36">
          <cell r="L36">
            <v>246262.33</v>
          </cell>
        </row>
        <row r="37">
          <cell r="L37">
            <v>317669.34999999998</v>
          </cell>
        </row>
        <row r="39">
          <cell r="L39">
            <v>2521.46</v>
          </cell>
        </row>
        <row r="40">
          <cell r="L40">
            <v>0</v>
          </cell>
        </row>
        <row r="41">
          <cell r="L41">
            <v>47369.01</v>
          </cell>
        </row>
        <row r="43">
          <cell r="L43">
            <v>34998.959999999999</v>
          </cell>
        </row>
        <row r="47">
          <cell r="L47">
            <v>383459.22</v>
          </cell>
        </row>
        <row r="48">
          <cell r="L48">
            <v>0</v>
          </cell>
        </row>
        <row r="50">
          <cell r="L50">
            <v>750.01</v>
          </cell>
        </row>
        <row r="52">
          <cell r="L52">
            <v>419873.31</v>
          </cell>
        </row>
      </sheetData>
      <sheetData sheetId="12">
        <row r="3">
          <cell r="D3">
            <v>3860062.12</v>
          </cell>
          <cell r="E3">
            <v>562960.88</v>
          </cell>
          <cell r="F3">
            <v>21135212.390000001</v>
          </cell>
          <cell r="G3">
            <v>245896.72</v>
          </cell>
          <cell r="H3">
            <v>684143.96</v>
          </cell>
          <cell r="K3">
            <v>80500.66</v>
          </cell>
        </row>
        <row r="4">
          <cell r="D4">
            <v>342.1</v>
          </cell>
          <cell r="E4">
            <v>28747.8</v>
          </cell>
          <cell r="H4">
            <v>47074.15</v>
          </cell>
        </row>
        <row r="5">
          <cell r="E5">
            <v>7962.08</v>
          </cell>
          <cell r="F5">
            <v>1568568.05</v>
          </cell>
          <cell r="H5">
            <v>5342.72</v>
          </cell>
        </row>
        <row r="7">
          <cell r="D7">
            <v>1105047.01</v>
          </cell>
          <cell r="E7">
            <v>85133.92</v>
          </cell>
          <cell r="F7">
            <v>7948244.71</v>
          </cell>
          <cell r="G7">
            <v>92004.53</v>
          </cell>
          <cell r="H7">
            <v>106453.9</v>
          </cell>
          <cell r="K7">
            <v>5800.44</v>
          </cell>
        </row>
        <row r="8">
          <cell r="D8">
            <v>635828.47</v>
          </cell>
          <cell r="E8">
            <v>427378.14</v>
          </cell>
          <cell r="F8">
            <v>3786588.81</v>
          </cell>
          <cell r="G8">
            <v>38500</v>
          </cell>
          <cell r="H8">
            <v>118472.61</v>
          </cell>
        </row>
        <row r="13">
          <cell r="H13">
            <v>329614.64</v>
          </cell>
        </row>
        <row r="14">
          <cell r="D14">
            <v>372575.22</v>
          </cell>
          <cell r="E14">
            <v>5511.76</v>
          </cell>
          <cell r="H14">
            <v>221848.94</v>
          </cell>
        </row>
        <row r="15">
          <cell r="E15">
            <v>0</v>
          </cell>
          <cell r="F15">
            <v>1001200</v>
          </cell>
          <cell r="H15">
            <v>107765.7</v>
          </cell>
        </row>
        <row r="20">
          <cell r="F20">
            <v>-80.47</v>
          </cell>
          <cell r="K20">
            <v>-19.03</v>
          </cell>
        </row>
        <row r="21">
          <cell r="H21">
            <v>1226567.5799999998</v>
          </cell>
        </row>
        <row r="22">
          <cell r="D22">
            <v>383610.57</v>
          </cell>
          <cell r="E22">
            <v>121525.47</v>
          </cell>
          <cell r="F22">
            <v>0</v>
          </cell>
          <cell r="H22">
            <v>275503.65000000002</v>
          </cell>
        </row>
        <row r="23">
          <cell r="D23">
            <v>586720.94999999995</v>
          </cell>
          <cell r="E23">
            <v>104467.28</v>
          </cell>
          <cell r="F23">
            <v>4852824.0999999996</v>
          </cell>
          <cell r="G23">
            <v>71832.44</v>
          </cell>
          <cell r="H23">
            <v>71436.02</v>
          </cell>
          <cell r="K23">
            <v>27350.33</v>
          </cell>
        </row>
        <row r="24">
          <cell r="D24">
            <v>1070307.8799999999</v>
          </cell>
          <cell r="E24">
            <v>49597.18</v>
          </cell>
          <cell r="F24">
            <v>18614662.66</v>
          </cell>
          <cell r="H24">
            <v>160111.5</v>
          </cell>
        </row>
        <row r="25">
          <cell r="H25">
            <v>719400.44</v>
          </cell>
        </row>
        <row r="26">
          <cell r="D26">
            <v>2361048.98</v>
          </cell>
          <cell r="E26">
            <v>99770.07</v>
          </cell>
          <cell r="F26">
            <v>11335563.380000001</v>
          </cell>
          <cell r="G26">
            <v>126093.7</v>
          </cell>
          <cell r="H26">
            <v>523161.99</v>
          </cell>
          <cell r="K26">
            <v>7081.94</v>
          </cell>
        </row>
        <row r="27">
          <cell r="D27">
            <v>656979.19999999995</v>
          </cell>
          <cell r="E27">
            <v>500</v>
          </cell>
          <cell r="F27">
            <v>3229001</v>
          </cell>
          <cell r="H27">
            <v>196238.45</v>
          </cell>
        </row>
        <row r="33">
          <cell r="D33">
            <v>699.25</v>
          </cell>
          <cell r="E33">
            <v>1845.06</v>
          </cell>
          <cell r="F33">
            <v>27651.07</v>
          </cell>
          <cell r="H33">
            <v>115.97</v>
          </cell>
        </row>
        <row r="34">
          <cell r="H34">
            <v>64534.40000000014</v>
          </cell>
        </row>
        <row r="36">
          <cell r="L36">
            <v>649683.89</v>
          </cell>
        </row>
        <row r="37">
          <cell r="L37">
            <v>396554.68</v>
          </cell>
        </row>
        <row r="39">
          <cell r="L39">
            <v>501.28</v>
          </cell>
        </row>
        <row r="40">
          <cell r="L40">
            <v>0</v>
          </cell>
        </row>
        <row r="41">
          <cell r="L41">
            <v>4052.28</v>
          </cell>
        </row>
        <row r="43">
          <cell r="L43">
            <v>1506634.31</v>
          </cell>
        </row>
        <row r="47">
          <cell r="L47">
            <v>474337.21</v>
          </cell>
        </row>
        <row r="48">
          <cell r="L48">
            <v>328443.64</v>
          </cell>
        </row>
      </sheetData>
      <sheetData sheetId="13">
        <row r="3">
          <cell r="D3">
            <v>3891720</v>
          </cell>
          <cell r="E3">
            <v>785434</v>
          </cell>
          <cell r="F3">
            <v>3246790</v>
          </cell>
          <cell r="G3">
            <v>7462925</v>
          </cell>
          <cell r="H3">
            <v>1420480</v>
          </cell>
          <cell r="J3">
            <v>14606</v>
          </cell>
          <cell r="K3">
            <v>542464</v>
          </cell>
        </row>
        <row r="4">
          <cell r="D4">
            <v>440877</v>
          </cell>
          <cell r="E4">
            <v>113131</v>
          </cell>
          <cell r="G4">
            <v>112346</v>
          </cell>
          <cell r="H4">
            <v>276703</v>
          </cell>
          <cell r="J4">
            <v>0</v>
          </cell>
        </row>
        <row r="5">
          <cell r="D5">
            <v>1323451</v>
          </cell>
          <cell r="E5">
            <v>29557</v>
          </cell>
          <cell r="F5">
            <v>50</v>
          </cell>
          <cell r="G5">
            <v>12825</v>
          </cell>
          <cell r="H5">
            <v>259963</v>
          </cell>
        </row>
        <row r="7">
          <cell r="D7">
            <v>547728</v>
          </cell>
          <cell r="E7">
            <v>40097</v>
          </cell>
          <cell r="F7">
            <v>1729857</v>
          </cell>
          <cell r="G7">
            <v>3462167</v>
          </cell>
          <cell r="H7">
            <v>61010</v>
          </cell>
          <cell r="J7">
            <v>7457</v>
          </cell>
          <cell r="K7">
            <v>183323</v>
          </cell>
        </row>
        <row r="8">
          <cell r="D8">
            <v>460071</v>
          </cell>
          <cell r="E8">
            <v>205108</v>
          </cell>
          <cell r="F8">
            <v>705250</v>
          </cell>
          <cell r="G8">
            <v>1374002</v>
          </cell>
          <cell r="H8">
            <v>73483</v>
          </cell>
          <cell r="K8">
            <v>97337</v>
          </cell>
        </row>
        <row r="13">
          <cell r="H13">
            <v>1258165</v>
          </cell>
        </row>
        <row r="14">
          <cell r="D14">
            <v>1682826</v>
          </cell>
          <cell r="E14">
            <v>115324</v>
          </cell>
          <cell r="G14">
            <v>225369</v>
          </cell>
          <cell r="H14">
            <v>1158437</v>
          </cell>
        </row>
        <row r="15">
          <cell r="D15">
            <v>1599212</v>
          </cell>
          <cell r="E15">
            <v>5205</v>
          </cell>
          <cell r="F15">
            <v>65</v>
          </cell>
          <cell r="G15">
            <v>11354</v>
          </cell>
          <cell r="H15">
            <v>99728</v>
          </cell>
        </row>
        <row r="21">
          <cell r="H21">
            <v>3020428</v>
          </cell>
        </row>
        <row r="22">
          <cell r="D22">
            <v>2577174</v>
          </cell>
          <cell r="E22">
            <v>435972</v>
          </cell>
          <cell r="F22">
            <v>482432</v>
          </cell>
          <cell r="G22">
            <v>451989</v>
          </cell>
          <cell r="H22">
            <v>1291731</v>
          </cell>
        </row>
        <row r="23">
          <cell r="D23">
            <v>734880</v>
          </cell>
          <cell r="E23">
            <v>144063</v>
          </cell>
          <cell r="F23">
            <v>857329</v>
          </cell>
          <cell r="G23">
            <v>1754894</v>
          </cell>
          <cell r="H23">
            <v>77382</v>
          </cell>
          <cell r="J23">
            <v>3109</v>
          </cell>
          <cell r="K23">
            <v>55380</v>
          </cell>
        </row>
        <row r="24">
          <cell r="D24">
            <v>2087726</v>
          </cell>
          <cell r="E24">
            <v>147787</v>
          </cell>
          <cell r="F24">
            <v>1695081</v>
          </cell>
          <cell r="G24">
            <v>4342162</v>
          </cell>
          <cell r="H24">
            <v>287167</v>
          </cell>
          <cell r="K24">
            <v>182724</v>
          </cell>
        </row>
        <row r="25">
          <cell r="H25">
            <v>1364148</v>
          </cell>
        </row>
        <row r="26">
          <cell r="D26">
            <v>2463941</v>
          </cell>
          <cell r="E26">
            <v>172165</v>
          </cell>
          <cell r="F26">
            <v>1564735</v>
          </cell>
          <cell r="G26">
            <v>4109725</v>
          </cell>
          <cell r="H26">
            <v>1250384</v>
          </cell>
          <cell r="J26">
            <v>9413</v>
          </cell>
          <cell r="K26">
            <v>245062</v>
          </cell>
        </row>
        <row r="27">
          <cell r="D27">
            <v>2142264</v>
          </cell>
          <cell r="E27">
            <v>26025</v>
          </cell>
          <cell r="F27">
            <v>967366</v>
          </cell>
          <cell r="G27">
            <v>1109468</v>
          </cell>
          <cell r="H27">
            <v>110993</v>
          </cell>
          <cell r="K27">
            <v>58849</v>
          </cell>
        </row>
        <row r="28">
          <cell r="D28">
            <v>97868</v>
          </cell>
          <cell r="G28">
            <v>34681</v>
          </cell>
          <cell r="H28">
            <v>2771</v>
          </cell>
        </row>
        <row r="33">
          <cell r="D33">
            <v>12500</v>
          </cell>
          <cell r="F33">
            <v>11844</v>
          </cell>
          <cell r="G33">
            <v>48325</v>
          </cell>
        </row>
        <row r="34">
          <cell r="H34">
            <v>329376</v>
          </cell>
        </row>
        <row r="36">
          <cell r="L36">
            <v>966864</v>
          </cell>
        </row>
        <row r="37">
          <cell r="L37">
            <v>361428</v>
          </cell>
        </row>
        <row r="38">
          <cell r="L38">
            <v>24643</v>
          </cell>
        </row>
        <row r="39">
          <cell r="L39">
            <v>27019</v>
          </cell>
        </row>
        <row r="40">
          <cell r="L40">
            <v>12671</v>
          </cell>
        </row>
        <row r="41">
          <cell r="L41">
            <v>1830</v>
          </cell>
        </row>
        <row r="43">
          <cell r="L43">
            <v>1752283</v>
          </cell>
        </row>
        <row r="47">
          <cell r="L47">
            <v>507300</v>
          </cell>
        </row>
        <row r="48">
          <cell r="L48">
            <v>24882</v>
          </cell>
        </row>
      </sheetData>
      <sheetData sheetId="14">
        <row r="3">
          <cell r="D3">
            <v>2100798.13</v>
          </cell>
          <cell r="E3">
            <v>239488.19</v>
          </cell>
          <cell r="F3">
            <v>17188557</v>
          </cell>
          <cell r="G3">
            <v>1886834.32</v>
          </cell>
          <cell r="H3">
            <v>134819.72</v>
          </cell>
        </row>
        <row r="4">
          <cell r="D4">
            <v>463077.54</v>
          </cell>
          <cell r="E4">
            <v>48579.65</v>
          </cell>
          <cell r="F4">
            <v>2149680.06</v>
          </cell>
          <cell r="G4">
            <v>293194.89</v>
          </cell>
          <cell r="H4">
            <v>20665.599999999999</v>
          </cell>
        </row>
        <row r="5">
          <cell r="D5">
            <v>267565.23</v>
          </cell>
          <cell r="E5">
            <v>4591.3100000000004</v>
          </cell>
          <cell r="F5">
            <v>3857792.38</v>
          </cell>
          <cell r="G5">
            <v>54621.18</v>
          </cell>
          <cell r="H5">
            <v>2562.7399999999998</v>
          </cell>
        </row>
        <row r="7">
          <cell r="D7">
            <v>550765.84</v>
          </cell>
          <cell r="E7">
            <v>22416.3</v>
          </cell>
          <cell r="F7">
            <v>3750764.74</v>
          </cell>
          <cell r="G7">
            <v>456422.62</v>
          </cell>
          <cell r="H7">
            <v>29216.12</v>
          </cell>
        </row>
        <row r="8">
          <cell r="D8">
            <v>17734.560000000001</v>
          </cell>
          <cell r="F8">
            <v>691269.81</v>
          </cell>
          <cell r="G8">
            <v>706.5</v>
          </cell>
          <cell r="H8">
            <v>6453.68</v>
          </cell>
        </row>
        <row r="13">
          <cell r="H13">
            <v>29884.1</v>
          </cell>
        </row>
        <row r="14">
          <cell r="D14">
            <v>567896.29</v>
          </cell>
          <cell r="E14">
            <v>19382.97</v>
          </cell>
          <cell r="F14">
            <v>4711257.62</v>
          </cell>
          <cell r="G14">
            <v>499140</v>
          </cell>
          <cell r="H14">
            <v>29509.1</v>
          </cell>
        </row>
        <row r="15">
          <cell r="D15">
            <v>49950.18</v>
          </cell>
          <cell r="E15">
            <v>5000</v>
          </cell>
          <cell r="F15">
            <v>1076808.78</v>
          </cell>
          <cell r="G15">
            <v>1268.5</v>
          </cell>
          <cell r="H15">
            <v>375</v>
          </cell>
        </row>
        <row r="20">
          <cell r="D20">
            <v>655530.49</v>
          </cell>
          <cell r="E20">
            <v>47048.62</v>
          </cell>
          <cell r="F20">
            <v>5353092.3499999996</v>
          </cell>
          <cell r="G20">
            <v>901805.6</v>
          </cell>
          <cell r="H20">
            <v>26705.14</v>
          </cell>
        </row>
        <row r="21">
          <cell r="H21">
            <v>189711.49</v>
          </cell>
        </row>
        <row r="22">
          <cell r="D22">
            <v>1148744.93</v>
          </cell>
          <cell r="E22">
            <v>119760.61</v>
          </cell>
          <cell r="F22">
            <v>8873845.25</v>
          </cell>
          <cell r="G22">
            <v>1017389.24</v>
          </cell>
          <cell r="H22">
            <v>99624.04</v>
          </cell>
        </row>
        <row r="23">
          <cell r="D23">
            <v>343651.11</v>
          </cell>
          <cell r="E23">
            <v>37706.620000000003</v>
          </cell>
          <cell r="F23">
            <v>4114697.46</v>
          </cell>
          <cell r="G23">
            <v>563060.22</v>
          </cell>
          <cell r="H23">
            <v>11325.1</v>
          </cell>
        </row>
        <row r="24">
          <cell r="D24">
            <v>490192.5</v>
          </cell>
          <cell r="E24">
            <v>9182.61</v>
          </cell>
          <cell r="F24">
            <v>7715581.4299999997</v>
          </cell>
          <cell r="G24">
            <v>109242.33</v>
          </cell>
          <cell r="H24">
            <v>6117.95</v>
          </cell>
        </row>
        <row r="25">
          <cell r="H25">
            <v>54449.95</v>
          </cell>
        </row>
        <row r="26">
          <cell r="D26">
            <v>1302664.56</v>
          </cell>
          <cell r="E26">
            <v>42980.1</v>
          </cell>
          <cell r="F26">
            <v>10848077.119999999</v>
          </cell>
          <cell r="G26">
            <v>1148091.28</v>
          </cell>
          <cell r="H26">
            <v>53699.95</v>
          </cell>
        </row>
        <row r="27">
          <cell r="D27">
            <v>88950.66</v>
          </cell>
          <cell r="E27">
            <v>10000</v>
          </cell>
          <cell r="F27">
            <v>2153617.2200000002</v>
          </cell>
          <cell r="G27">
            <v>2002537</v>
          </cell>
          <cell r="H27">
            <v>750</v>
          </cell>
        </row>
        <row r="33">
          <cell r="D33">
            <v>332860.07</v>
          </cell>
          <cell r="E33">
            <v>11939.73</v>
          </cell>
          <cell r="F33">
            <v>2526688.2200000002</v>
          </cell>
          <cell r="G33">
            <v>339572.7</v>
          </cell>
          <cell r="H33">
            <v>18194.45</v>
          </cell>
        </row>
        <row r="34">
          <cell r="H34">
            <v>60595.609999999986</v>
          </cell>
        </row>
        <row r="36">
          <cell r="L36">
            <v>1809478.45</v>
          </cell>
        </row>
        <row r="37">
          <cell r="L37">
            <v>749013.23</v>
          </cell>
        </row>
        <row r="39">
          <cell r="L39">
            <v>98238.57</v>
          </cell>
        </row>
        <row r="40">
          <cell r="L40">
            <v>0</v>
          </cell>
        </row>
        <row r="41">
          <cell r="L41">
            <v>216454.11</v>
          </cell>
        </row>
        <row r="43">
          <cell r="L43">
            <v>403735.36</v>
          </cell>
        </row>
        <row r="45">
          <cell r="L45">
            <v>25459.67</v>
          </cell>
        </row>
        <row r="47">
          <cell r="L47">
            <v>1448451.66</v>
          </cell>
        </row>
        <row r="48">
          <cell r="L48">
            <v>546671.54</v>
          </cell>
        </row>
        <row r="52">
          <cell r="L52">
            <v>491183.24</v>
          </cell>
        </row>
      </sheetData>
      <sheetData sheetId="15">
        <row r="3">
          <cell r="D3">
            <v>1018931.11</v>
          </cell>
          <cell r="E3">
            <v>229969.92000000001</v>
          </cell>
          <cell r="F3">
            <v>1637182.93</v>
          </cell>
          <cell r="G3">
            <v>1446466.38</v>
          </cell>
          <cell r="H3">
            <v>85188.88</v>
          </cell>
        </row>
        <row r="4">
          <cell r="D4">
            <v>123927.64</v>
          </cell>
          <cell r="E4">
            <v>36795.19</v>
          </cell>
          <cell r="F4">
            <v>130977.79</v>
          </cell>
          <cell r="G4">
            <v>247549.47</v>
          </cell>
          <cell r="H4">
            <v>9133.06</v>
          </cell>
        </row>
        <row r="5">
          <cell r="D5">
            <v>42814.86</v>
          </cell>
          <cell r="E5">
            <v>2005.82</v>
          </cell>
          <cell r="F5">
            <v>1035175.32</v>
          </cell>
          <cell r="G5">
            <v>29464.77</v>
          </cell>
        </row>
        <row r="7">
          <cell r="D7">
            <v>390859.24</v>
          </cell>
          <cell r="E7">
            <v>18596.169999999998</v>
          </cell>
          <cell r="F7">
            <v>791960.02</v>
          </cell>
          <cell r="G7">
            <v>478511.68</v>
          </cell>
          <cell r="H7">
            <v>39425.82</v>
          </cell>
        </row>
        <row r="8">
          <cell r="D8">
            <v>3510.49</v>
          </cell>
          <cell r="F8">
            <v>224041.51</v>
          </cell>
        </row>
        <row r="13">
          <cell r="H13">
            <v>23315.45</v>
          </cell>
        </row>
        <row r="14">
          <cell r="D14">
            <v>234024.85</v>
          </cell>
          <cell r="E14">
            <v>12407.65</v>
          </cell>
          <cell r="F14">
            <v>338834.75</v>
          </cell>
          <cell r="G14">
            <v>297758.08000000002</v>
          </cell>
          <cell r="H14">
            <v>23315.45</v>
          </cell>
        </row>
        <row r="15">
          <cell r="D15">
            <v>220169.81</v>
          </cell>
          <cell r="F15">
            <v>150766.45000000001</v>
          </cell>
          <cell r="G15">
            <v>928</v>
          </cell>
        </row>
        <row r="20">
          <cell r="D20">
            <v>469632.49</v>
          </cell>
          <cell r="E20">
            <v>35506.589999999997</v>
          </cell>
          <cell r="F20">
            <v>742453.94</v>
          </cell>
          <cell r="G20">
            <v>361694.53</v>
          </cell>
          <cell r="H20">
            <v>67776.23</v>
          </cell>
        </row>
        <row r="21">
          <cell r="H21">
            <v>151220.42000000001</v>
          </cell>
        </row>
        <row r="22">
          <cell r="D22">
            <v>463444.82</v>
          </cell>
          <cell r="E22">
            <v>91987.97</v>
          </cell>
          <cell r="F22">
            <v>654874.73</v>
          </cell>
          <cell r="G22">
            <v>584836.46</v>
          </cell>
          <cell r="H22">
            <v>24567.47</v>
          </cell>
        </row>
        <row r="24">
          <cell r="D24">
            <v>116687.98</v>
          </cell>
          <cell r="E24">
            <v>5014.55</v>
          </cell>
          <cell r="F24">
            <v>2145044.33</v>
          </cell>
          <cell r="G24">
            <v>42385.79</v>
          </cell>
        </row>
        <row r="25">
          <cell r="H25">
            <v>118014.94</v>
          </cell>
        </row>
        <row r="26">
          <cell r="D26">
            <v>892306.74</v>
          </cell>
          <cell r="E26">
            <v>35224.6</v>
          </cell>
          <cell r="F26">
            <v>1104690.28</v>
          </cell>
          <cell r="G26">
            <v>822769.55</v>
          </cell>
          <cell r="H26">
            <v>118014.94</v>
          </cell>
        </row>
        <row r="27">
          <cell r="D27">
            <v>2577137.73</v>
          </cell>
          <cell r="F27">
            <v>418668.23</v>
          </cell>
          <cell r="G27">
            <v>928</v>
          </cell>
        </row>
        <row r="33">
          <cell r="D33">
            <v>75636.44</v>
          </cell>
          <cell r="E33">
            <v>4963.24</v>
          </cell>
          <cell r="F33">
            <v>67768.37</v>
          </cell>
          <cell r="G33">
            <v>128617.53</v>
          </cell>
          <cell r="H33">
            <v>8638.01</v>
          </cell>
        </row>
        <row r="34">
          <cell r="H34">
            <v>73619.01999999999</v>
          </cell>
        </row>
        <row r="36">
          <cell r="L36">
            <v>405275.5</v>
          </cell>
        </row>
        <row r="37">
          <cell r="L37">
            <v>799008.95</v>
          </cell>
        </row>
        <row r="39">
          <cell r="L39">
            <v>28652.15</v>
          </cell>
        </row>
        <row r="43">
          <cell r="L43">
            <v>326250.55</v>
          </cell>
        </row>
        <row r="47">
          <cell r="L47">
            <v>6880265.0199999996</v>
          </cell>
        </row>
        <row r="48">
          <cell r="L48">
            <v>47624.76</v>
          </cell>
        </row>
        <row r="52">
          <cell r="L52">
            <v>6455872.1699999999</v>
          </cell>
        </row>
      </sheetData>
      <sheetData sheetId="16">
        <row r="3">
          <cell r="D3">
            <v>230083.16</v>
          </cell>
          <cell r="E3">
            <v>75634.559999999998</v>
          </cell>
          <cell r="F3">
            <v>3948236.48</v>
          </cell>
          <cell r="G3">
            <v>3609554.75</v>
          </cell>
          <cell r="H3">
            <v>-3635.67</v>
          </cell>
        </row>
        <row r="4">
          <cell r="D4">
            <v>122695.01</v>
          </cell>
          <cell r="E4">
            <v>12458.27</v>
          </cell>
          <cell r="F4">
            <v>690974.85</v>
          </cell>
          <cell r="G4">
            <v>413275.06</v>
          </cell>
          <cell r="H4">
            <v>3908.8</v>
          </cell>
        </row>
        <row r="5">
          <cell r="D5">
            <v>173480.54</v>
          </cell>
          <cell r="E5">
            <v>0</v>
          </cell>
          <cell r="F5">
            <v>1281533.26</v>
          </cell>
          <cell r="G5">
            <v>206588.09</v>
          </cell>
          <cell r="H5">
            <v>0</v>
          </cell>
        </row>
        <row r="7">
          <cell r="D7">
            <v>198879.04</v>
          </cell>
          <cell r="E7">
            <v>5874.98</v>
          </cell>
          <cell r="F7">
            <v>819783.96</v>
          </cell>
          <cell r="G7">
            <v>1288825.8799999999</v>
          </cell>
          <cell r="H7">
            <v>9813.24</v>
          </cell>
        </row>
        <row r="8">
          <cell r="D8">
            <v>35564.14</v>
          </cell>
          <cell r="E8">
            <v>105780.85</v>
          </cell>
          <cell r="F8">
            <v>214114.87</v>
          </cell>
          <cell r="G8">
            <v>250240.88</v>
          </cell>
        </row>
        <row r="13">
          <cell r="H13">
            <v>24366.36</v>
          </cell>
        </row>
        <row r="14">
          <cell r="D14">
            <v>281352.21000000002</v>
          </cell>
          <cell r="E14">
            <v>12751.66</v>
          </cell>
          <cell r="F14">
            <v>1504751.03</v>
          </cell>
          <cell r="G14">
            <v>909478.71</v>
          </cell>
          <cell r="H14">
            <v>24366.36</v>
          </cell>
        </row>
        <row r="15">
          <cell r="D15">
            <v>223142.29</v>
          </cell>
          <cell r="F15">
            <v>2503023.17</v>
          </cell>
          <cell r="G15">
            <v>266434.33</v>
          </cell>
        </row>
        <row r="20">
          <cell r="D20">
            <v>324653.34999999998</v>
          </cell>
          <cell r="E20">
            <v>15436.57</v>
          </cell>
          <cell r="F20">
            <v>1914155.13</v>
          </cell>
          <cell r="G20">
            <v>1869085.59</v>
          </cell>
          <cell r="H20">
            <v>11727.57</v>
          </cell>
        </row>
        <row r="21">
          <cell r="H21">
            <v>66313.5</v>
          </cell>
        </row>
        <row r="22">
          <cell r="D22">
            <v>536714.34</v>
          </cell>
          <cell r="E22">
            <v>52328.59</v>
          </cell>
          <cell r="F22">
            <v>2836159.05</v>
          </cell>
          <cell r="G22">
            <v>2062825.92</v>
          </cell>
          <cell r="H22">
            <v>15634.95</v>
          </cell>
        </row>
        <row r="23">
          <cell r="D23">
            <v>180895.6</v>
          </cell>
          <cell r="E23">
            <v>8992.94</v>
          </cell>
          <cell r="F23">
            <v>1019322.29</v>
          </cell>
          <cell r="G23">
            <v>1213830.43</v>
          </cell>
        </row>
        <row r="24">
          <cell r="D24">
            <v>250096.5</v>
          </cell>
          <cell r="F24">
            <v>1830761.08</v>
          </cell>
          <cell r="G24">
            <v>415308.7</v>
          </cell>
        </row>
        <row r="25">
          <cell r="H25">
            <v>43404.41</v>
          </cell>
        </row>
        <row r="26">
          <cell r="D26">
            <v>485544.07</v>
          </cell>
          <cell r="E26">
            <v>20871.93</v>
          </cell>
          <cell r="F26">
            <v>2771609.22</v>
          </cell>
          <cell r="G26">
            <v>2269628.16</v>
          </cell>
          <cell r="H26">
            <v>43404.41</v>
          </cell>
        </row>
        <row r="27">
          <cell r="D27">
            <v>308213.18</v>
          </cell>
          <cell r="E27">
            <v>105780.85</v>
          </cell>
          <cell r="F27">
            <v>3575747.33</v>
          </cell>
          <cell r="G27">
            <v>524619.15</v>
          </cell>
          <cell r="H27">
            <v>0</v>
          </cell>
        </row>
        <row r="33">
          <cell r="D33">
            <v>138806.28</v>
          </cell>
          <cell r="E33">
            <v>5599.65</v>
          </cell>
          <cell r="F33">
            <v>731598.43</v>
          </cell>
          <cell r="G33">
            <v>771047.58</v>
          </cell>
          <cell r="H33">
            <v>7274.14</v>
          </cell>
        </row>
        <row r="34">
          <cell r="H34">
            <v>-20133.200000000004</v>
          </cell>
        </row>
        <row r="36">
          <cell r="L36">
            <v>464024.97</v>
          </cell>
        </row>
        <row r="37">
          <cell r="L37">
            <v>861268.78</v>
          </cell>
        </row>
        <row r="39">
          <cell r="L39">
            <v>116180.63</v>
          </cell>
        </row>
        <row r="40">
          <cell r="L40">
            <v>0</v>
          </cell>
        </row>
        <row r="41">
          <cell r="L41">
            <v>603569.87</v>
          </cell>
        </row>
        <row r="43">
          <cell r="L43">
            <v>329780.27</v>
          </cell>
        </row>
        <row r="47">
          <cell r="L47">
            <v>1420563.05</v>
          </cell>
        </row>
        <row r="48">
          <cell r="L48">
            <v>85780</v>
          </cell>
        </row>
        <row r="50">
          <cell r="L50">
            <v>14878.21</v>
          </cell>
        </row>
        <row r="52">
          <cell r="L52">
            <v>764003.65</v>
          </cell>
        </row>
      </sheetData>
      <sheetData sheetId="17">
        <row r="3">
          <cell r="D3">
            <v>2518675.8199999998</v>
          </cell>
          <cell r="E3">
            <v>28618.57</v>
          </cell>
          <cell r="F3">
            <v>7664565.3700000001</v>
          </cell>
          <cell r="G3">
            <v>3975498.64</v>
          </cell>
          <cell r="H3">
            <v>4872.3999999999996</v>
          </cell>
        </row>
        <row r="4">
          <cell r="D4">
            <v>19084.27</v>
          </cell>
          <cell r="E4">
            <v>0</v>
          </cell>
          <cell r="F4">
            <v>-8597.2099999999991</v>
          </cell>
          <cell r="G4">
            <v>43057.43</v>
          </cell>
          <cell r="H4">
            <v>0</v>
          </cell>
        </row>
        <row r="5">
          <cell r="D5">
            <v>9394.7999999999993</v>
          </cell>
          <cell r="E5">
            <v>0</v>
          </cell>
          <cell r="F5">
            <v>20283.93</v>
          </cell>
          <cell r="G5">
            <v>76314.25</v>
          </cell>
        </row>
        <row r="7">
          <cell r="D7">
            <v>1029767.17</v>
          </cell>
          <cell r="E7">
            <v>4628.46</v>
          </cell>
          <cell r="F7">
            <v>3395234.11</v>
          </cell>
          <cell r="G7">
            <v>1817437.15</v>
          </cell>
          <cell r="H7">
            <v>2745.66</v>
          </cell>
        </row>
        <row r="8">
          <cell r="D8">
            <v>1750.46</v>
          </cell>
          <cell r="F8">
            <v>310945.83</v>
          </cell>
          <cell r="G8">
            <v>0</v>
          </cell>
        </row>
        <row r="13">
          <cell r="H13">
            <v>0</v>
          </cell>
        </row>
        <row r="14">
          <cell r="G14">
            <v>120918.02</v>
          </cell>
          <cell r="H14">
            <v>0</v>
          </cell>
        </row>
        <row r="15">
          <cell r="D15">
            <v>981.06</v>
          </cell>
          <cell r="F15">
            <v>17393.400000000001</v>
          </cell>
        </row>
        <row r="20">
          <cell r="D20">
            <v>398672.85</v>
          </cell>
          <cell r="E20">
            <v>3702.43</v>
          </cell>
          <cell r="F20">
            <v>2228797.12</v>
          </cell>
          <cell r="G20">
            <v>831515.05</v>
          </cell>
          <cell r="H20">
            <v>693.86</v>
          </cell>
        </row>
        <row r="21">
          <cell r="H21">
            <v>4081.45</v>
          </cell>
        </row>
        <row r="22">
          <cell r="D22">
            <v>495000</v>
          </cell>
          <cell r="F22">
            <v>726272.06</v>
          </cell>
          <cell r="G22">
            <v>266067.27</v>
          </cell>
        </row>
        <row r="23">
          <cell r="D23">
            <v>293201.56</v>
          </cell>
          <cell r="E23">
            <v>1471.07</v>
          </cell>
          <cell r="F23">
            <v>1688347.76</v>
          </cell>
          <cell r="G23">
            <v>1038253.63</v>
          </cell>
          <cell r="H23">
            <v>379.08</v>
          </cell>
        </row>
        <row r="24">
          <cell r="D24">
            <v>360261.45</v>
          </cell>
          <cell r="E24">
            <v>0</v>
          </cell>
          <cell r="F24">
            <v>4206473.22</v>
          </cell>
          <cell r="G24">
            <v>1447079.75</v>
          </cell>
        </row>
        <row r="25">
          <cell r="H25">
            <v>3702.37</v>
          </cell>
        </row>
        <row r="26">
          <cell r="D26">
            <v>1520834.83</v>
          </cell>
          <cell r="E26">
            <v>7679.08</v>
          </cell>
          <cell r="F26">
            <v>4721302.17</v>
          </cell>
          <cell r="G26">
            <v>1990709.57</v>
          </cell>
          <cell r="H26">
            <v>3702.37</v>
          </cell>
        </row>
        <row r="27">
          <cell r="D27">
            <v>16302.82</v>
          </cell>
          <cell r="F27">
            <v>819313.21</v>
          </cell>
        </row>
        <row r="33">
          <cell r="D33">
            <v>107471.11</v>
          </cell>
          <cell r="E33">
            <v>648.23</v>
          </cell>
          <cell r="F33">
            <v>655699.97</v>
          </cell>
          <cell r="G33">
            <v>470279.1</v>
          </cell>
          <cell r="H33">
            <v>0</v>
          </cell>
        </row>
        <row r="34">
          <cell r="H34">
            <v>4230.47</v>
          </cell>
        </row>
        <row r="36">
          <cell r="L36">
            <v>2604889.37</v>
          </cell>
        </row>
        <row r="37">
          <cell r="L37">
            <v>745659.17</v>
          </cell>
        </row>
        <row r="39">
          <cell r="L39">
            <v>26749.8</v>
          </cell>
        </row>
        <row r="40">
          <cell r="L40">
            <v>0</v>
          </cell>
        </row>
        <row r="41">
          <cell r="L41">
            <v>132456.12</v>
          </cell>
        </row>
        <row r="43">
          <cell r="L43">
            <v>817919.13</v>
          </cell>
        </row>
        <row r="47">
          <cell r="L47">
            <v>2169503.4900000002</v>
          </cell>
        </row>
        <row r="48">
          <cell r="L48">
            <v>136108.5</v>
          </cell>
        </row>
        <row r="52">
          <cell r="L52">
            <v>335895</v>
          </cell>
        </row>
      </sheetData>
      <sheetData sheetId="18">
        <row r="3">
          <cell r="D3">
            <v>3450656.48</v>
          </cell>
          <cell r="E3">
            <v>87656.45</v>
          </cell>
          <cell r="F3">
            <v>14515826.689999999</v>
          </cell>
          <cell r="G3">
            <v>1192076.8999999999</v>
          </cell>
          <cell r="H3">
            <v>38894.480000000003</v>
          </cell>
        </row>
        <row r="4">
          <cell r="D4">
            <v>769391.79</v>
          </cell>
          <cell r="E4">
            <v>19722.93</v>
          </cell>
          <cell r="F4">
            <v>1594294.19</v>
          </cell>
          <cell r="G4">
            <v>274039.76</v>
          </cell>
          <cell r="H4">
            <v>6260.05</v>
          </cell>
        </row>
        <row r="5">
          <cell r="D5">
            <v>220134.81</v>
          </cell>
          <cell r="E5">
            <v>1200</v>
          </cell>
          <cell r="F5">
            <v>4084876.47</v>
          </cell>
          <cell r="G5">
            <v>307872.89</v>
          </cell>
          <cell r="H5">
            <v>0</v>
          </cell>
        </row>
        <row r="7">
          <cell r="D7">
            <v>777499.3</v>
          </cell>
          <cell r="E7">
            <v>12264.69</v>
          </cell>
          <cell r="F7">
            <v>3316552.2</v>
          </cell>
          <cell r="G7">
            <v>478347.35</v>
          </cell>
          <cell r="H7">
            <v>15599.7</v>
          </cell>
        </row>
        <row r="8">
          <cell r="D8">
            <v>15893.04</v>
          </cell>
          <cell r="E8">
            <v>1000</v>
          </cell>
          <cell r="F8">
            <v>139645.26999999999</v>
          </cell>
          <cell r="G8">
            <v>150650</v>
          </cell>
          <cell r="H8">
            <v>2975</v>
          </cell>
        </row>
        <row r="13">
          <cell r="H13">
            <v>11176.14</v>
          </cell>
        </row>
        <row r="14">
          <cell r="D14">
            <v>993980.04</v>
          </cell>
          <cell r="E14">
            <v>6311.9</v>
          </cell>
          <cell r="F14">
            <v>4040204.04</v>
          </cell>
          <cell r="G14">
            <v>305221.83</v>
          </cell>
          <cell r="H14">
            <v>11176.14</v>
          </cell>
        </row>
        <row r="15">
          <cell r="D15">
            <v>44476.61</v>
          </cell>
          <cell r="E15">
            <v>0</v>
          </cell>
          <cell r="F15">
            <v>320466.2</v>
          </cell>
          <cell r="G15">
            <v>750</v>
          </cell>
          <cell r="H15">
            <v>0</v>
          </cell>
        </row>
        <row r="20">
          <cell r="D20">
            <v>959830.82</v>
          </cell>
          <cell r="E20">
            <v>16932.45</v>
          </cell>
          <cell r="F20">
            <v>4211869.42</v>
          </cell>
          <cell r="G20">
            <v>674824.03</v>
          </cell>
          <cell r="H20">
            <v>13150.47</v>
          </cell>
        </row>
        <row r="21">
          <cell r="H21">
            <v>57615.830000000009</v>
          </cell>
        </row>
        <row r="22">
          <cell r="D22">
            <v>2084148.41</v>
          </cell>
          <cell r="E22">
            <v>43828.51</v>
          </cell>
          <cell r="F22">
            <v>7543946.4400000004</v>
          </cell>
          <cell r="G22">
            <v>602142.99</v>
          </cell>
          <cell r="H22">
            <v>20894.59</v>
          </cell>
        </row>
        <row r="23">
          <cell r="D23">
            <v>573342.74</v>
          </cell>
          <cell r="E23">
            <v>13294.46</v>
          </cell>
          <cell r="F23">
            <v>2980762.57</v>
          </cell>
          <cell r="G23">
            <v>306161.63</v>
          </cell>
          <cell r="H23">
            <v>8305.67</v>
          </cell>
        </row>
        <row r="24">
          <cell r="D24">
            <v>440234.09</v>
          </cell>
          <cell r="E24">
            <v>2400</v>
          </cell>
          <cell r="F24">
            <v>8160023.04</v>
          </cell>
          <cell r="G24">
            <v>615745.73</v>
          </cell>
        </row>
        <row r="25">
          <cell r="H25">
            <v>22587.200000000001</v>
          </cell>
        </row>
        <row r="26">
          <cell r="D26">
            <v>2153964.9300000002</v>
          </cell>
          <cell r="E26">
            <v>14104.59</v>
          </cell>
          <cell r="F26">
            <v>8888293.6500000004</v>
          </cell>
          <cell r="G26">
            <v>803150.71</v>
          </cell>
          <cell r="H26">
            <v>22587.200000000001</v>
          </cell>
        </row>
        <row r="27">
          <cell r="D27">
            <v>88953.21</v>
          </cell>
          <cell r="E27">
            <v>0</v>
          </cell>
          <cell r="F27">
            <v>640932.34</v>
          </cell>
          <cell r="G27">
            <v>1500</v>
          </cell>
          <cell r="H27">
            <v>0</v>
          </cell>
        </row>
        <row r="33">
          <cell r="D33">
            <v>638432.5</v>
          </cell>
          <cell r="E33">
            <v>6968.95</v>
          </cell>
          <cell r="F33">
            <v>2161043.86</v>
          </cell>
          <cell r="G33">
            <v>285274.51</v>
          </cell>
          <cell r="H33">
            <v>5828.37</v>
          </cell>
        </row>
        <row r="34">
          <cell r="H34">
            <v>30440.010000000002</v>
          </cell>
        </row>
        <row r="36">
          <cell r="L36">
            <v>1765665.02</v>
          </cell>
        </row>
        <row r="37">
          <cell r="L37">
            <v>1106076.43</v>
          </cell>
        </row>
        <row r="39">
          <cell r="L39">
            <v>274079.65999999997</v>
          </cell>
        </row>
        <row r="40">
          <cell r="L40">
            <v>104658.41</v>
          </cell>
        </row>
        <row r="41">
          <cell r="L41">
            <v>122458.64</v>
          </cell>
        </row>
        <row r="43">
          <cell r="L43">
            <v>386648.87</v>
          </cell>
        </row>
        <row r="47">
          <cell r="L47">
            <v>3868469.09</v>
          </cell>
        </row>
        <row r="48">
          <cell r="L48">
            <v>77623.259999999995</v>
          </cell>
        </row>
        <row r="50">
          <cell r="L50">
            <v>254.87</v>
          </cell>
        </row>
        <row r="52">
          <cell r="L52">
            <v>2596816.58</v>
          </cell>
        </row>
      </sheetData>
      <sheetData sheetId="19">
        <row r="3">
          <cell r="D3">
            <v>773173.56</v>
          </cell>
          <cell r="E3">
            <v>17465.28</v>
          </cell>
          <cell r="F3">
            <v>2769900.45</v>
          </cell>
          <cell r="G3">
            <v>111219.38</v>
          </cell>
          <cell r="H3">
            <v>14943.35</v>
          </cell>
        </row>
        <row r="4">
          <cell r="D4">
            <v>74686.42</v>
          </cell>
          <cell r="E4">
            <v>2252.13</v>
          </cell>
          <cell r="F4">
            <v>521647.91</v>
          </cell>
          <cell r="G4">
            <v>33759.71</v>
          </cell>
          <cell r="H4">
            <v>2605.09</v>
          </cell>
        </row>
        <row r="5">
          <cell r="D5">
            <v>37147.15</v>
          </cell>
          <cell r="F5">
            <v>168034.95</v>
          </cell>
          <cell r="G5">
            <v>5545.73</v>
          </cell>
        </row>
        <row r="7">
          <cell r="D7">
            <v>54922.2</v>
          </cell>
          <cell r="F7">
            <v>181123.39</v>
          </cell>
          <cell r="G7">
            <v>13319.98</v>
          </cell>
        </row>
        <row r="8">
          <cell r="F8">
            <v>16965.169999999998</v>
          </cell>
        </row>
        <row r="13">
          <cell r="H13">
            <v>5535.68</v>
          </cell>
        </row>
        <row r="14">
          <cell r="D14">
            <v>301040.24</v>
          </cell>
          <cell r="E14">
            <v>5649.22</v>
          </cell>
          <cell r="F14">
            <v>1156483.56</v>
          </cell>
          <cell r="G14">
            <v>71241.88</v>
          </cell>
          <cell r="H14">
            <v>5535.68</v>
          </cell>
        </row>
        <row r="15">
          <cell r="D15">
            <v>33482.720000000001</v>
          </cell>
          <cell r="F15">
            <v>41016.980000000003</v>
          </cell>
          <cell r="G15">
            <v>378.64</v>
          </cell>
        </row>
        <row r="20">
          <cell r="D20">
            <v>182096.63</v>
          </cell>
          <cell r="E20">
            <v>5125.22</v>
          </cell>
          <cell r="F20">
            <v>1717486.7</v>
          </cell>
          <cell r="G20">
            <v>108938.41</v>
          </cell>
          <cell r="H20">
            <v>3608.24</v>
          </cell>
        </row>
        <row r="21">
          <cell r="H21">
            <v>21936.190000000002</v>
          </cell>
        </row>
        <row r="22">
          <cell r="D22">
            <v>534722.55000000005</v>
          </cell>
          <cell r="E22">
            <v>7319.42</v>
          </cell>
          <cell r="F22">
            <v>1446792.92</v>
          </cell>
          <cell r="G22">
            <v>88122.37</v>
          </cell>
          <cell r="H22">
            <v>8466.4500000000007</v>
          </cell>
        </row>
        <row r="23">
          <cell r="D23">
            <v>92594.6</v>
          </cell>
          <cell r="E23">
            <v>1018.64</v>
          </cell>
          <cell r="F23">
            <v>937057.86</v>
          </cell>
          <cell r="G23">
            <v>38571.17</v>
          </cell>
          <cell r="H23">
            <v>781.91</v>
          </cell>
        </row>
        <row r="24">
          <cell r="D24">
            <v>41633.17</v>
          </cell>
          <cell r="F24">
            <v>644900.34</v>
          </cell>
          <cell r="G24">
            <v>7961.55</v>
          </cell>
        </row>
        <row r="25">
          <cell r="H25">
            <v>11580.68</v>
          </cell>
        </row>
        <row r="26">
          <cell r="D26">
            <v>481086.45</v>
          </cell>
          <cell r="E26">
            <v>12244.18</v>
          </cell>
          <cell r="F26">
            <v>2728812.55</v>
          </cell>
          <cell r="G26">
            <v>146996.14000000001</v>
          </cell>
          <cell r="H26">
            <v>11580.68</v>
          </cell>
        </row>
        <row r="27">
          <cell r="D27">
            <v>33852.04</v>
          </cell>
          <cell r="F27">
            <v>66083.83</v>
          </cell>
          <cell r="G27">
            <v>409.07</v>
          </cell>
        </row>
        <row r="33">
          <cell r="D33">
            <v>78342.899999999994</v>
          </cell>
          <cell r="E33">
            <v>1129.8599999999999</v>
          </cell>
          <cell r="F33">
            <v>305821.68</v>
          </cell>
          <cell r="G33">
            <v>32412.9</v>
          </cell>
          <cell r="H33">
            <v>1107.1500000000001</v>
          </cell>
        </row>
        <row r="34">
          <cell r="H34">
            <v>4756.1699999999983</v>
          </cell>
        </row>
        <row r="36">
          <cell r="L36">
            <v>610946.04</v>
          </cell>
        </row>
        <row r="37">
          <cell r="L37">
            <v>336748.45</v>
          </cell>
        </row>
        <row r="39">
          <cell r="L39">
            <v>56937.7</v>
          </cell>
        </row>
        <row r="41">
          <cell r="L41">
            <v>29881.14</v>
          </cell>
        </row>
        <row r="43">
          <cell r="L43">
            <v>227637.28</v>
          </cell>
        </row>
        <row r="47">
          <cell r="L47">
            <v>383502.92</v>
          </cell>
        </row>
        <row r="48">
          <cell r="L48">
            <v>357560.85</v>
          </cell>
        </row>
        <row r="50">
          <cell r="L50">
            <v>718.32</v>
          </cell>
        </row>
        <row r="52">
          <cell r="L52">
            <v>631530.27</v>
          </cell>
        </row>
      </sheetData>
      <sheetData sheetId="20">
        <row r="3">
          <cell r="D3">
            <v>561173.81999999995</v>
          </cell>
          <cell r="E3">
            <v>1128.57</v>
          </cell>
          <cell r="F3">
            <v>3535608.79</v>
          </cell>
          <cell r="G3">
            <v>1005149.97</v>
          </cell>
          <cell r="H3">
            <v>90863.85</v>
          </cell>
        </row>
        <row r="4">
          <cell r="D4">
            <v>6661.89</v>
          </cell>
          <cell r="F4">
            <v>0</v>
          </cell>
          <cell r="G4">
            <v>19791.53</v>
          </cell>
          <cell r="H4">
            <v>5147.54</v>
          </cell>
        </row>
        <row r="5">
          <cell r="D5">
            <v>100894.84</v>
          </cell>
          <cell r="F5">
            <v>0</v>
          </cell>
          <cell r="G5">
            <v>0</v>
          </cell>
        </row>
        <row r="7">
          <cell r="D7">
            <v>227477.67</v>
          </cell>
          <cell r="E7">
            <v>5171.43</v>
          </cell>
          <cell r="F7">
            <v>1869607.13</v>
          </cell>
          <cell r="G7">
            <v>252435.35</v>
          </cell>
          <cell r="H7">
            <v>9191.06</v>
          </cell>
        </row>
        <row r="8">
          <cell r="D8">
            <v>7774.23</v>
          </cell>
          <cell r="F8">
            <v>110259.57</v>
          </cell>
          <cell r="G8">
            <v>0</v>
          </cell>
          <cell r="H8">
            <v>0</v>
          </cell>
        </row>
        <row r="13">
          <cell r="H13">
            <v>6764.64</v>
          </cell>
        </row>
        <row r="14">
          <cell r="D14">
            <v>33059.279999999999</v>
          </cell>
          <cell r="F14">
            <v>273971.03999999998</v>
          </cell>
          <cell r="G14">
            <v>46446.22</v>
          </cell>
          <cell r="H14">
            <v>6764.64</v>
          </cell>
        </row>
        <row r="15">
          <cell r="F15">
            <v>0</v>
          </cell>
        </row>
        <row r="20">
          <cell r="D20">
            <v>101550.02</v>
          </cell>
          <cell r="E20">
            <v>300</v>
          </cell>
          <cell r="F20">
            <v>1525996.86</v>
          </cell>
          <cell r="G20">
            <v>267738.78999999998</v>
          </cell>
          <cell r="H20">
            <v>5609.87</v>
          </cell>
        </row>
        <row r="21">
          <cell r="H21">
            <v>91539.07</v>
          </cell>
        </row>
        <row r="22">
          <cell r="D22">
            <v>279925.09999999998</v>
          </cell>
          <cell r="F22">
            <v>481122</v>
          </cell>
          <cell r="G22">
            <v>356063.18</v>
          </cell>
          <cell r="H22">
            <v>69540.210000000006</v>
          </cell>
        </row>
        <row r="23">
          <cell r="D23">
            <v>97234.12</v>
          </cell>
          <cell r="E23">
            <v>500</v>
          </cell>
          <cell r="F23">
            <v>1168449.07</v>
          </cell>
          <cell r="G23">
            <v>229612.23</v>
          </cell>
          <cell r="H23">
            <v>8383.6200000000008</v>
          </cell>
        </row>
        <row r="24">
          <cell r="D24">
            <v>141135.37</v>
          </cell>
          <cell r="F24">
            <v>3855771.07</v>
          </cell>
          <cell r="G24">
            <v>8510</v>
          </cell>
        </row>
        <row r="25">
          <cell r="H25">
            <v>10187.27</v>
          </cell>
        </row>
        <row r="26">
          <cell r="D26">
            <v>177094.8</v>
          </cell>
          <cell r="F26">
            <v>1728143.97</v>
          </cell>
          <cell r="G26">
            <v>425961.68</v>
          </cell>
          <cell r="H26">
            <v>10187.27</v>
          </cell>
        </row>
        <row r="27">
          <cell r="D27">
            <v>17921</v>
          </cell>
          <cell r="F27">
            <v>123157.46</v>
          </cell>
          <cell r="G27">
            <v>15100</v>
          </cell>
        </row>
        <row r="33">
          <cell r="D33">
            <v>51290.37</v>
          </cell>
          <cell r="E33">
            <v>1810</v>
          </cell>
          <cell r="F33">
            <v>490382.2</v>
          </cell>
          <cell r="G33">
            <v>74025.990000000005</v>
          </cell>
          <cell r="H33">
            <v>3427.97</v>
          </cell>
        </row>
        <row r="34">
          <cell r="H34">
            <v>26037.889999999985</v>
          </cell>
        </row>
        <row r="36">
          <cell r="L36">
            <v>623565.06000000006</v>
          </cell>
        </row>
        <row r="37">
          <cell r="L37">
            <v>1167138.98</v>
          </cell>
        </row>
        <row r="39">
          <cell r="L39">
            <v>66362.64</v>
          </cell>
        </row>
        <row r="41">
          <cell r="L41">
            <v>53622.45</v>
          </cell>
        </row>
        <row r="43">
          <cell r="L43">
            <v>64087.79</v>
          </cell>
        </row>
        <row r="44">
          <cell r="L44">
            <v>0</v>
          </cell>
        </row>
        <row r="45">
          <cell r="L45">
            <v>3000</v>
          </cell>
        </row>
        <row r="47">
          <cell r="L47">
            <v>2177350.44</v>
          </cell>
        </row>
        <row r="48">
          <cell r="L48">
            <v>514914.58</v>
          </cell>
        </row>
        <row r="50">
          <cell r="L50">
            <v>144039.57999999999</v>
          </cell>
        </row>
        <row r="52">
          <cell r="L52">
            <v>1629917.59</v>
          </cell>
        </row>
      </sheetData>
      <sheetData sheetId="21">
        <row r="3">
          <cell r="D3">
            <v>2509600.69</v>
          </cell>
          <cell r="E3">
            <v>527751.27</v>
          </cell>
          <cell r="F3">
            <v>14571046.609999999</v>
          </cell>
          <cell r="G3">
            <v>1165239.4099999999</v>
          </cell>
          <cell r="H3">
            <v>7065.12</v>
          </cell>
        </row>
        <row r="4">
          <cell r="D4">
            <v>12517.04</v>
          </cell>
          <cell r="G4">
            <v>112511.25</v>
          </cell>
        </row>
        <row r="5">
          <cell r="D5">
            <v>5350.14</v>
          </cell>
          <cell r="G5">
            <v>72157</v>
          </cell>
        </row>
        <row r="7">
          <cell r="D7">
            <v>1016449.24</v>
          </cell>
          <cell r="E7">
            <v>77255.91</v>
          </cell>
          <cell r="F7">
            <v>6928663.6900000004</v>
          </cell>
          <cell r="G7">
            <v>319645.84999999998</v>
          </cell>
          <cell r="H7">
            <v>18400.78</v>
          </cell>
        </row>
        <row r="8">
          <cell r="D8">
            <v>114094.77</v>
          </cell>
          <cell r="E8">
            <v>4527.22</v>
          </cell>
          <cell r="F8">
            <v>1262867.69</v>
          </cell>
          <cell r="G8">
            <v>2238951.62</v>
          </cell>
        </row>
        <row r="13">
          <cell r="H13">
            <v>0</v>
          </cell>
        </row>
        <row r="14">
          <cell r="D14">
            <v>36038.33</v>
          </cell>
          <cell r="G14">
            <v>109541.21</v>
          </cell>
        </row>
        <row r="15">
          <cell r="D15">
            <v>13307.59</v>
          </cell>
        </row>
        <row r="20">
          <cell r="D20">
            <v>500164.2</v>
          </cell>
          <cell r="E20">
            <v>71092.800000000003</v>
          </cell>
          <cell r="F20">
            <v>3942240.49</v>
          </cell>
          <cell r="G20">
            <v>275852.67</v>
          </cell>
          <cell r="H20">
            <v>1974.21</v>
          </cell>
        </row>
        <row r="21">
          <cell r="H21">
            <v>14835.400000000001</v>
          </cell>
        </row>
        <row r="22">
          <cell r="D22">
            <v>277015.59999999998</v>
          </cell>
          <cell r="E22">
            <v>48891.839999999997</v>
          </cell>
          <cell r="F22">
            <v>1358347.2</v>
          </cell>
          <cell r="G22">
            <v>287844.34000000003</v>
          </cell>
        </row>
        <row r="23">
          <cell r="D23">
            <v>522159.14</v>
          </cell>
          <cell r="E23">
            <v>91143.21</v>
          </cell>
          <cell r="F23">
            <v>3278875.34</v>
          </cell>
          <cell r="G23">
            <v>278025.71000000002</v>
          </cell>
          <cell r="H23">
            <v>1669.3</v>
          </cell>
        </row>
        <row r="24">
          <cell r="D24">
            <v>339350.06</v>
          </cell>
          <cell r="E24">
            <v>678.8</v>
          </cell>
          <cell r="F24">
            <v>8871500.0999999996</v>
          </cell>
          <cell r="G24">
            <v>112221.99</v>
          </cell>
        </row>
        <row r="25">
          <cell r="H25">
            <v>10593.220000000001</v>
          </cell>
        </row>
        <row r="26">
          <cell r="D26">
            <v>1437851.87</v>
          </cell>
          <cell r="E26">
            <v>117328.31</v>
          </cell>
          <cell r="F26">
            <v>9061598.7200000007</v>
          </cell>
          <cell r="G26">
            <v>514400.42</v>
          </cell>
          <cell r="H26">
            <v>5593.22</v>
          </cell>
        </row>
        <row r="27">
          <cell r="D27">
            <v>402991.18</v>
          </cell>
          <cell r="E27">
            <v>701.93</v>
          </cell>
          <cell r="F27">
            <v>3190824.19</v>
          </cell>
          <cell r="G27">
            <v>2238951.62</v>
          </cell>
          <cell r="H27">
            <v>5000</v>
          </cell>
        </row>
        <row r="33">
          <cell r="D33">
            <v>204323.96</v>
          </cell>
          <cell r="E33">
            <v>7258</v>
          </cell>
          <cell r="F33">
            <v>2036593.95</v>
          </cell>
          <cell r="G33">
            <v>145134.79</v>
          </cell>
          <cell r="H33">
            <v>2572.88</v>
          </cell>
        </row>
        <row r="34">
          <cell r="H34">
            <v>12604.709999999995</v>
          </cell>
        </row>
        <row r="36">
          <cell r="L36">
            <v>2586990.41</v>
          </cell>
        </row>
        <row r="37">
          <cell r="L37">
            <v>1928047.86</v>
          </cell>
        </row>
        <row r="39">
          <cell r="L39">
            <v>63921.81</v>
          </cell>
        </row>
        <row r="41">
          <cell r="L41">
            <v>31803.99</v>
          </cell>
        </row>
        <row r="43">
          <cell r="L43">
            <v>831856.13</v>
          </cell>
        </row>
        <row r="45">
          <cell r="L45">
            <v>81762.429999999993</v>
          </cell>
        </row>
        <row r="46">
          <cell r="L46">
            <v>6643.36</v>
          </cell>
        </row>
        <row r="47">
          <cell r="L47">
            <v>2053469.14</v>
          </cell>
        </row>
        <row r="48">
          <cell r="L48">
            <v>22675.78</v>
          </cell>
        </row>
        <row r="52">
          <cell r="L52">
            <v>1604779.61</v>
          </cell>
        </row>
      </sheetData>
      <sheetData sheetId="22">
        <row r="3">
          <cell r="D3">
            <v>176681.11</v>
          </cell>
          <cell r="E3">
            <v>26250</v>
          </cell>
          <cell r="F3">
            <v>9525297.8699999992</v>
          </cell>
          <cell r="G3">
            <v>3232.54</v>
          </cell>
        </row>
        <row r="4">
          <cell r="D4">
            <v>40195.06</v>
          </cell>
          <cell r="E4">
            <v>5971.88</v>
          </cell>
          <cell r="F4">
            <v>1667259.9</v>
          </cell>
          <cell r="G4">
            <v>780.8</v>
          </cell>
        </row>
        <row r="5">
          <cell r="D5">
            <v>202039.12</v>
          </cell>
          <cell r="F5">
            <v>695265.74</v>
          </cell>
        </row>
        <row r="7">
          <cell r="D7">
            <v>41010.93</v>
          </cell>
          <cell r="E7">
            <v>19179.54</v>
          </cell>
          <cell r="F7">
            <v>585069.88</v>
          </cell>
          <cell r="G7">
            <v>799.14</v>
          </cell>
        </row>
        <row r="8">
          <cell r="D8">
            <v>74.41</v>
          </cell>
          <cell r="E8">
            <v>63750</v>
          </cell>
          <cell r="F8">
            <v>805075.29</v>
          </cell>
        </row>
        <row r="13">
          <cell r="H13">
            <v>0</v>
          </cell>
        </row>
        <row r="14">
          <cell r="D14">
            <v>89451.41</v>
          </cell>
          <cell r="E14">
            <v>2269.2199999999998</v>
          </cell>
          <cell r="F14">
            <v>1825298.9</v>
          </cell>
          <cell r="G14">
            <v>330.36</v>
          </cell>
        </row>
        <row r="15">
          <cell r="D15">
            <v>173.64</v>
          </cell>
          <cell r="E15">
            <v>112000</v>
          </cell>
          <cell r="F15">
            <v>1177132.72</v>
          </cell>
        </row>
        <row r="20">
          <cell r="D20">
            <v>51364.49</v>
          </cell>
          <cell r="E20">
            <v>8865.5499999999993</v>
          </cell>
          <cell r="F20">
            <v>1718011.04</v>
          </cell>
          <cell r="G20">
            <v>588.86</v>
          </cell>
        </row>
        <row r="21">
          <cell r="H21">
            <v>0</v>
          </cell>
        </row>
        <row r="22">
          <cell r="D22">
            <v>123676.82</v>
          </cell>
          <cell r="E22">
            <v>18375</v>
          </cell>
          <cell r="F22">
            <v>7237488.79</v>
          </cell>
          <cell r="G22">
            <v>2262.1</v>
          </cell>
        </row>
        <row r="23">
          <cell r="F23">
            <v>230167.14</v>
          </cell>
        </row>
        <row r="24">
          <cell r="D24">
            <v>297627.31</v>
          </cell>
          <cell r="F24">
            <v>993236.77</v>
          </cell>
        </row>
        <row r="25">
          <cell r="H25">
            <v>0</v>
          </cell>
        </row>
        <row r="26">
          <cell r="D26">
            <v>156344.45000000001</v>
          </cell>
          <cell r="E26">
            <v>4215.1499999999996</v>
          </cell>
          <cell r="F26">
            <v>3410349.14</v>
          </cell>
          <cell r="G26">
            <v>639.5</v>
          </cell>
        </row>
        <row r="27">
          <cell r="D27">
            <v>248.05</v>
          </cell>
          <cell r="E27">
            <v>160000.20000000001</v>
          </cell>
          <cell r="F27">
            <v>1691899.51</v>
          </cell>
        </row>
        <row r="33">
          <cell r="D33">
            <v>20071.77</v>
          </cell>
          <cell r="E33">
            <v>734.25</v>
          </cell>
          <cell r="F33">
            <v>617777.26</v>
          </cell>
          <cell r="G33">
            <v>101.8</v>
          </cell>
        </row>
        <row r="34">
          <cell r="H34">
            <v>0</v>
          </cell>
        </row>
        <row r="36">
          <cell r="L36">
            <v>574170.43999999994</v>
          </cell>
        </row>
        <row r="37">
          <cell r="L37">
            <v>3224450.62</v>
          </cell>
        </row>
        <row r="39">
          <cell r="L39">
            <v>35549</v>
          </cell>
        </row>
        <row r="43">
          <cell r="L43">
            <v>105421.68</v>
          </cell>
        </row>
        <row r="47">
          <cell r="L47">
            <v>1824124.83</v>
          </cell>
        </row>
        <row r="52">
          <cell r="L52">
            <v>1783295.54</v>
          </cell>
        </row>
      </sheetData>
      <sheetData sheetId="23">
        <row r="3">
          <cell r="D3">
            <v>2491951.39</v>
          </cell>
          <cell r="E3">
            <v>178807.02</v>
          </cell>
          <cell r="F3">
            <v>3757949.78</v>
          </cell>
          <cell r="G3">
            <v>781214.21</v>
          </cell>
          <cell r="H3">
            <v>214582.9</v>
          </cell>
        </row>
        <row r="4">
          <cell r="D4">
            <v>358177.93</v>
          </cell>
          <cell r="E4">
            <v>54333.13</v>
          </cell>
          <cell r="F4">
            <v>582501.97</v>
          </cell>
          <cell r="G4">
            <v>205014.22</v>
          </cell>
          <cell r="H4">
            <v>16000.27</v>
          </cell>
        </row>
        <row r="5">
          <cell r="D5">
            <v>36072.769999999997</v>
          </cell>
          <cell r="E5">
            <v>954.1</v>
          </cell>
          <cell r="F5">
            <v>874615.88</v>
          </cell>
          <cell r="G5">
            <v>1979.03</v>
          </cell>
        </row>
        <row r="7">
          <cell r="D7">
            <v>295541.64</v>
          </cell>
          <cell r="E7">
            <v>15248.3</v>
          </cell>
          <cell r="F7">
            <v>707099.69</v>
          </cell>
          <cell r="G7">
            <v>227954.92</v>
          </cell>
          <cell r="H7">
            <v>7223.92</v>
          </cell>
        </row>
        <row r="13">
          <cell r="H13">
            <v>151141.49</v>
          </cell>
        </row>
        <row r="14">
          <cell r="D14">
            <v>634732.31999999995</v>
          </cell>
          <cell r="E14">
            <v>25395.119999999999</v>
          </cell>
          <cell r="F14">
            <v>919412.66</v>
          </cell>
          <cell r="G14">
            <v>181572.53</v>
          </cell>
          <cell r="H14">
            <v>151141.49</v>
          </cell>
        </row>
        <row r="20">
          <cell r="D20">
            <v>272493.27</v>
          </cell>
          <cell r="E20">
            <v>20229.32</v>
          </cell>
          <cell r="F20">
            <v>1142232.6299999999</v>
          </cell>
          <cell r="G20">
            <v>239554.26</v>
          </cell>
          <cell r="H20">
            <v>13452.28</v>
          </cell>
        </row>
        <row r="21">
          <cell r="H21">
            <v>379758.48999999993</v>
          </cell>
        </row>
        <row r="22">
          <cell r="D22">
            <v>1862068.8</v>
          </cell>
          <cell r="E22">
            <v>90491.25</v>
          </cell>
          <cell r="F22">
            <v>2060826.36</v>
          </cell>
          <cell r="G22">
            <v>394881.26</v>
          </cell>
          <cell r="H22">
            <v>201962.84</v>
          </cell>
        </row>
        <row r="23">
          <cell r="D23">
            <v>141152.95000000001</v>
          </cell>
          <cell r="E23">
            <v>47683.44</v>
          </cell>
          <cell r="F23">
            <v>684953.23</v>
          </cell>
          <cell r="G23">
            <v>100441.62</v>
          </cell>
          <cell r="H23">
            <v>2390.11</v>
          </cell>
        </row>
        <row r="24">
          <cell r="D24">
            <v>71296.39</v>
          </cell>
          <cell r="E24">
            <v>1908.2</v>
          </cell>
          <cell r="F24">
            <v>1749231.75</v>
          </cell>
          <cell r="G24">
            <v>3958.04</v>
          </cell>
          <cell r="H24">
            <v>0</v>
          </cell>
        </row>
        <row r="25">
          <cell r="H25">
            <v>162231.5</v>
          </cell>
        </row>
        <row r="26">
          <cell r="D26">
            <v>996451.18</v>
          </cell>
          <cell r="E26">
            <v>51481.1</v>
          </cell>
          <cell r="F26">
            <v>2105502.2000000002</v>
          </cell>
          <cell r="G26">
            <v>425441.15</v>
          </cell>
          <cell r="H26">
            <v>162231.5</v>
          </cell>
        </row>
        <row r="33">
          <cell r="D33">
            <v>210879.37</v>
          </cell>
          <cell r="E33">
            <v>16412.3</v>
          </cell>
          <cell r="F33">
            <v>493831.05</v>
          </cell>
          <cell r="G33">
            <v>107073.76</v>
          </cell>
          <cell r="H33">
            <v>13174.04</v>
          </cell>
        </row>
        <row r="34">
          <cell r="H34">
            <v>22642.370000000054</v>
          </cell>
        </row>
        <row r="36">
          <cell r="L36">
            <v>1156732.5</v>
          </cell>
        </row>
        <row r="37">
          <cell r="L37">
            <v>435681.04</v>
          </cell>
        </row>
        <row r="39">
          <cell r="L39">
            <v>100274.86</v>
          </cell>
        </row>
        <row r="43">
          <cell r="L43">
            <v>1959946.55</v>
          </cell>
        </row>
        <row r="46">
          <cell r="L46">
            <v>164238.79999999999</v>
          </cell>
        </row>
        <row r="47">
          <cell r="L47">
            <v>1507459.12</v>
          </cell>
        </row>
        <row r="48">
          <cell r="L48">
            <v>32686.240000000002</v>
          </cell>
        </row>
        <row r="52">
          <cell r="L52">
            <v>1270994.6399999999</v>
          </cell>
        </row>
      </sheetData>
      <sheetData sheetId="24">
        <row r="3">
          <cell r="D3">
            <v>583670.84</v>
          </cell>
          <cell r="E3">
            <v>24322.639999999999</v>
          </cell>
          <cell r="F3">
            <v>667228.55000000005</v>
          </cell>
          <cell r="G3">
            <v>425749.82</v>
          </cell>
          <cell r="H3">
            <v>0</v>
          </cell>
        </row>
        <row r="4">
          <cell r="D4">
            <v>45252.12</v>
          </cell>
          <cell r="E4">
            <v>2055.27</v>
          </cell>
          <cell r="F4">
            <v>56048.36</v>
          </cell>
          <cell r="G4">
            <v>55886.85</v>
          </cell>
        </row>
        <row r="5">
          <cell r="D5">
            <v>64334.9</v>
          </cell>
          <cell r="E5">
            <v>3199.82</v>
          </cell>
          <cell r="F5">
            <v>276580.67</v>
          </cell>
          <cell r="G5">
            <v>2553.3000000000002</v>
          </cell>
        </row>
        <row r="7">
          <cell r="D7">
            <v>146958.6</v>
          </cell>
          <cell r="E7">
            <v>7719.74</v>
          </cell>
          <cell r="F7">
            <v>248838.35</v>
          </cell>
          <cell r="G7">
            <v>134370.94</v>
          </cell>
          <cell r="H7">
            <v>70.73</v>
          </cell>
        </row>
        <row r="8">
          <cell r="D8">
            <v>4903.43</v>
          </cell>
          <cell r="E8">
            <v>1722.98</v>
          </cell>
          <cell r="F8">
            <v>112315.38</v>
          </cell>
          <cell r="G8">
            <v>300</v>
          </cell>
        </row>
        <row r="13">
          <cell r="H13">
            <v>0</v>
          </cell>
        </row>
        <row r="14">
          <cell r="D14">
            <v>120687.65</v>
          </cell>
          <cell r="E14">
            <v>2742.38</v>
          </cell>
          <cell r="F14">
            <v>171137.06</v>
          </cell>
          <cell r="G14">
            <v>65474.87</v>
          </cell>
        </row>
        <row r="15">
          <cell r="D15">
            <v>15080</v>
          </cell>
          <cell r="E15">
            <v>0</v>
          </cell>
          <cell r="F15">
            <v>183826.9</v>
          </cell>
          <cell r="G15">
            <v>0</v>
          </cell>
        </row>
        <row r="20">
          <cell r="D20">
            <v>227997.73</v>
          </cell>
          <cell r="E20">
            <v>7708.11</v>
          </cell>
          <cell r="F20">
            <v>989771.58</v>
          </cell>
          <cell r="G20">
            <v>194364.72</v>
          </cell>
        </row>
        <row r="21">
          <cell r="H21">
            <v>0</v>
          </cell>
        </row>
        <row r="22">
          <cell r="D22">
            <v>603655.6</v>
          </cell>
          <cell r="E22">
            <v>10276.32</v>
          </cell>
          <cell r="F22">
            <v>657637.47</v>
          </cell>
          <cell r="G22">
            <v>136658.39000000001</v>
          </cell>
        </row>
        <row r="23">
          <cell r="D23">
            <v>58039.53</v>
          </cell>
          <cell r="E23">
            <v>0</v>
          </cell>
          <cell r="F23">
            <v>94655.43</v>
          </cell>
          <cell r="G23">
            <v>77675.03</v>
          </cell>
        </row>
        <row r="24">
          <cell r="D24">
            <v>131071.76</v>
          </cell>
          <cell r="E24">
            <v>4922.8</v>
          </cell>
          <cell r="F24">
            <v>560224.65</v>
          </cell>
          <cell r="G24">
            <v>2837</v>
          </cell>
        </row>
        <row r="25">
          <cell r="H25">
            <v>0</v>
          </cell>
        </row>
        <row r="26">
          <cell r="D26">
            <v>388115.52</v>
          </cell>
          <cell r="E26">
            <v>7917.15</v>
          </cell>
          <cell r="F26">
            <v>512257.23</v>
          </cell>
          <cell r="G26">
            <v>253359.88</v>
          </cell>
        </row>
        <row r="27">
          <cell r="D27">
            <v>33700</v>
          </cell>
          <cell r="E27">
            <v>0</v>
          </cell>
          <cell r="F27">
            <v>332433.23</v>
          </cell>
          <cell r="G27">
            <v>0</v>
          </cell>
        </row>
        <row r="33">
          <cell r="D33">
            <v>51586.45</v>
          </cell>
          <cell r="E33">
            <v>548.5</v>
          </cell>
          <cell r="F33">
            <v>113913.75</v>
          </cell>
          <cell r="G33">
            <v>66291.25</v>
          </cell>
        </row>
        <row r="34">
          <cell r="H34">
            <v>70.73</v>
          </cell>
        </row>
        <row r="36">
          <cell r="L36">
            <v>635510.43999999994</v>
          </cell>
        </row>
        <row r="37">
          <cell r="L37">
            <v>801948.42</v>
          </cell>
        </row>
        <row r="39">
          <cell r="L39">
            <v>10407.700000000001</v>
          </cell>
        </row>
        <row r="41">
          <cell r="L41">
            <v>1192.48</v>
          </cell>
        </row>
        <row r="43">
          <cell r="L43">
            <v>191027.64</v>
          </cell>
        </row>
        <row r="47">
          <cell r="L47">
            <v>1602621.8</v>
          </cell>
        </row>
        <row r="48">
          <cell r="L48">
            <v>5129.13</v>
          </cell>
        </row>
        <row r="50">
          <cell r="L50">
            <v>256.99</v>
          </cell>
        </row>
        <row r="52">
          <cell r="L52">
            <v>1500033.35</v>
          </cell>
        </row>
      </sheetData>
      <sheetData sheetId="25">
        <row r="3">
          <cell r="D3">
            <v>1437906.02</v>
          </cell>
          <cell r="E3">
            <v>685.71</v>
          </cell>
          <cell r="F3">
            <v>10112665.41</v>
          </cell>
          <cell r="G3">
            <v>3759231.1</v>
          </cell>
        </row>
        <row r="4">
          <cell r="D4">
            <v>93741.56</v>
          </cell>
          <cell r="E4">
            <v>131.28</v>
          </cell>
          <cell r="F4">
            <v>530886.54</v>
          </cell>
          <cell r="G4">
            <v>430032.77</v>
          </cell>
        </row>
        <row r="5">
          <cell r="D5">
            <v>177658.49</v>
          </cell>
          <cell r="F5">
            <v>1454508.58</v>
          </cell>
          <cell r="G5">
            <v>110327.23</v>
          </cell>
        </row>
        <row r="7">
          <cell r="D7">
            <v>414552.67</v>
          </cell>
          <cell r="E7">
            <v>105.24</v>
          </cell>
          <cell r="F7">
            <v>2465747.5499999998</v>
          </cell>
          <cell r="G7">
            <v>1239361.8999999999</v>
          </cell>
        </row>
        <row r="8">
          <cell r="D8">
            <v>117606.99</v>
          </cell>
          <cell r="F8">
            <v>1208182.6200000001</v>
          </cell>
          <cell r="G8">
            <v>92000</v>
          </cell>
        </row>
        <row r="13">
          <cell r="H13">
            <v>0</v>
          </cell>
        </row>
        <row r="14">
          <cell r="D14">
            <v>240032.46</v>
          </cell>
          <cell r="E14">
            <v>17.05</v>
          </cell>
          <cell r="F14">
            <v>1660254.7</v>
          </cell>
          <cell r="G14">
            <v>827190.67</v>
          </cell>
        </row>
        <row r="15">
          <cell r="D15">
            <v>412330.2</v>
          </cell>
          <cell r="F15">
            <v>2438854.06</v>
          </cell>
          <cell r="G15">
            <v>128386.67</v>
          </cell>
        </row>
        <row r="20">
          <cell r="D20">
            <v>21279.31</v>
          </cell>
          <cell r="F20">
            <v>66732.3</v>
          </cell>
          <cell r="G20">
            <v>116582.37</v>
          </cell>
        </row>
        <row r="21">
          <cell r="H21">
            <v>0</v>
          </cell>
        </row>
        <row r="22">
          <cell r="D22">
            <v>431442.19</v>
          </cell>
          <cell r="E22">
            <v>306.87</v>
          </cell>
          <cell r="F22">
            <v>2996198</v>
          </cell>
          <cell r="G22">
            <v>1499144.38</v>
          </cell>
        </row>
        <row r="23">
          <cell r="D23">
            <v>232314.54</v>
          </cell>
          <cell r="E23">
            <v>209.53</v>
          </cell>
          <cell r="F23">
            <v>1206480.53</v>
          </cell>
          <cell r="G23">
            <v>857052.55</v>
          </cell>
        </row>
        <row r="24">
          <cell r="D24">
            <v>355316.92</v>
          </cell>
          <cell r="F24">
            <v>2909102.71</v>
          </cell>
          <cell r="G24">
            <v>228723.45</v>
          </cell>
        </row>
        <row r="25">
          <cell r="H25">
            <v>0</v>
          </cell>
        </row>
        <row r="26">
          <cell r="D26">
            <v>788396.89</v>
          </cell>
          <cell r="E26">
            <v>38.1</v>
          </cell>
          <cell r="F26">
            <v>5478513.5999999996</v>
          </cell>
          <cell r="G26">
            <v>2328276.59</v>
          </cell>
        </row>
        <row r="27">
          <cell r="D27">
            <v>824660.4</v>
          </cell>
          <cell r="F27">
            <v>4877708.07</v>
          </cell>
          <cell r="G27">
            <v>207786.67</v>
          </cell>
        </row>
        <row r="33">
          <cell r="D33">
            <v>196962.23</v>
          </cell>
          <cell r="F33">
            <v>1217589.67</v>
          </cell>
          <cell r="G33">
            <v>134541.18</v>
          </cell>
        </row>
        <row r="34">
          <cell r="H34">
            <v>0</v>
          </cell>
        </row>
        <row r="36">
          <cell r="L36">
            <v>875356.25</v>
          </cell>
        </row>
        <row r="37">
          <cell r="L37">
            <v>1240650.49</v>
          </cell>
        </row>
        <row r="39">
          <cell r="L39">
            <v>303302.90999999997</v>
          </cell>
        </row>
        <row r="40">
          <cell r="L40">
            <v>729206.29</v>
          </cell>
        </row>
        <row r="41">
          <cell r="L41">
            <v>37683.03</v>
          </cell>
        </row>
        <row r="43">
          <cell r="L43">
            <v>876123.64</v>
          </cell>
        </row>
        <row r="47">
          <cell r="L47">
            <v>5908516.4699999997</v>
          </cell>
        </row>
        <row r="48">
          <cell r="L48">
            <v>620204.63</v>
          </cell>
        </row>
        <row r="50">
          <cell r="L50">
            <v>34029.22</v>
          </cell>
        </row>
        <row r="52">
          <cell r="L52">
            <v>4157595.3</v>
          </cell>
        </row>
      </sheetData>
      <sheetData sheetId="26">
        <row r="4">
          <cell r="B4">
            <v>863740.97</v>
          </cell>
          <cell r="C4">
            <v>8459.56</v>
          </cell>
          <cell r="D4">
            <v>252450.72</v>
          </cell>
          <cell r="E4">
            <v>477408.51</v>
          </cell>
          <cell r="F4">
            <v>91702.75</v>
          </cell>
          <cell r="H4">
            <v>224.23</v>
          </cell>
          <cell r="I4">
            <v>1830.15</v>
          </cell>
        </row>
        <row r="5">
          <cell r="B5">
            <v>18279.84</v>
          </cell>
          <cell r="C5">
            <v>1605.37</v>
          </cell>
          <cell r="E5">
            <v>79472.72</v>
          </cell>
          <cell r="F5">
            <v>7288.33</v>
          </cell>
        </row>
        <row r="6">
          <cell r="E6">
            <v>80200.009999999995</v>
          </cell>
        </row>
        <row r="8">
          <cell r="B8">
            <v>279323.62</v>
          </cell>
          <cell r="C8">
            <v>1043</v>
          </cell>
          <cell r="D8">
            <v>104385.87</v>
          </cell>
          <cell r="E8">
            <v>95444.44</v>
          </cell>
          <cell r="F8">
            <v>12827.14</v>
          </cell>
          <cell r="H8">
            <v>104.06</v>
          </cell>
          <cell r="I8">
            <v>566.74</v>
          </cell>
        </row>
        <row r="9">
          <cell r="D9">
            <v>11170</v>
          </cell>
          <cell r="E9">
            <v>100000</v>
          </cell>
        </row>
        <row r="15">
          <cell r="B15">
            <v>39234.449999999997</v>
          </cell>
          <cell r="E15">
            <v>31615.52</v>
          </cell>
          <cell r="F15">
            <v>16765.16</v>
          </cell>
        </row>
        <row r="23">
          <cell r="B23">
            <v>91317.06</v>
          </cell>
          <cell r="C23">
            <v>5306.29</v>
          </cell>
          <cell r="E23">
            <v>107863.01</v>
          </cell>
          <cell r="F23">
            <v>41380.71</v>
          </cell>
        </row>
        <row r="24">
          <cell r="B24">
            <v>131485.79999999999</v>
          </cell>
          <cell r="C24">
            <v>2148.19</v>
          </cell>
          <cell r="D24">
            <v>33464.74</v>
          </cell>
          <cell r="E24">
            <v>170383.06</v>
          </cell>
          <cell r="F24">
            <v>11532.81</v>
          </cell>
          <cell r="H24">
            <v>46.8</v>
          </cell>
          <cell r="I24">
            <v>398.08</v>
          </cell>
        </row>
        <row r="25">
          <cell r="B25">
            <v>14899.46</v>
          </cell>
          <cell r="D25">
            <v>111484.71</v>
          </cell>
          <cell r="E25">
            <v>160200</v>
          </cell>
          <cell r="F25">
            <v>15867</v>
          </cell>
        </row>
        <row r="27">
          <cell r="B27">
            <v>423333.1</v>
          </cell>
          <cell r="D27">
            <v>118509.75</v>
          </cell>
          <cell r="E27">
            <v>219468.52</v>
          </cell>
          <cell r="F27">
            <v>38761.35</v>
          </cell>
          <cell r="H27">
            <v>118.66</v>
          </cell>
          <cell r="I27">
            <v>133.56</v>
          </cell>
        </row>
        <row r="28">
          <cell r="B28">
            <v>83294.710000000006</v>
          </cell>
          <cell r="D28">
            <v>15700</v>
          </cell>
        </row>
        <row r="34">
          <cell r="B34">
            <v>1147.07</v>
          </cell>
          <cell r="D34">
            <v>6585.57</v>
          </cell>
        </row>
        <row r="35">
          <cell r="F35">
            <v>21041.510000000009</v>
          </cell>
        </row>
        <row r="37">
          <cell r="J37">
            <v>535993.68000000005</v>
          </cell>
        </row>
        <row r="38">
          <cell r="J38">
            <v>141423</v>
          </cell>
        </row>
        <row r="40">
          <cell r="J40">
            <v>21253.84</v>
          </cell>
        </row>
        <row r="42">
          <cell r="J42">
            <v>5430.62</v>
          </cell>
        </row>
        <row r="44">
          <cell r="J44">
            <v>721462.69</v>
          </cell>
        </row>
        <row r="48">
          <cell r="J48">
            <v>3433.62</v>
          </cell>
        </row>
        <row r="49">
          <cell r="J49">
            <v>108612</v>
          </cell>
        </row>
      </sheetData>
      <sheetData sheetId="27">
        <row r="3">
          <cell r="D3">
            <v>1446038.07</v>
          </cell>
          <cell r="E3">
            <v>496278.53</v>
          </cell>
          <cell r="F3">
            <v>3350310.97</v>
          </cell>
          <cell r="G3">
            <v>515657.81</v>
          </cell>
          <cell r="H3">
            <v>281021.03999999998</v>
          </cell>
          <cell r="K3">
            <v>1625441.59</v>
          </cell>
        </row>
        <row r="4">
          <cell r="D4">
            <v>114.49</v>
          </cell>
          <cell r="G4">
            <v>-562.26</v>
          </cell>
          <cell r="H4">
            <v>-2185.7399999999998</v>
          </cell>
          <cell r="K4">
            <v>-1035.05</v>
          </cell>
        </row>
        <row r="5">
          <cell r="D5">
            <v>0</v>
          </cell>
          <cell r="F5">
            <v>-25401.8</v>
          </cell>
          <cell r="G5">
            <v>0</v>
          </cell>
          <cell r="H5">
            <v>0</v>
          </cell>
        </row>
        <row r="7">
          <cell r="D7">
            <v>653119.11</v>
          </cell>
          <cell r="E7">
            <v>35524.1</v>
          </cell>
          <cell r="F7">
            <v>1200133.79</v>
          </cell>
          <cell r="G7">
            <v>185384.81</v>
          </cell>
          <cell r="H7">
            <v>95535.88</v>
          </cell>
          <cell r="K7">
            <v>712230.8</v>
          </cell>
        </row>
        <row r="8">
          <cell r="D8">
            <v>1114312.7</v>
          </cell>
          <cell r="E8">
            <v>38731.699999999997</v>
          </cell>
          <cell r="F8">
            <v>476308.64</v>
          </cell>
          <cell r="G8">
            <v>1557</v>
          </cell>
          <cell r="H8">
            <v>27616</v>
          </cell>
        </row>
        <row r="13">
          <cell r="H13">
            <v>11774.13</v>
          </cell>
        </row>
        <row r="14">
          <cell r="G14">
            <v>26486.78</v>
          </cell>
          <cell r="H14">
            <v>11774.13</v>
          </cell>
          <cell r="K14">
            <v>103505.27</v>
          </cell>
        </row>
        <row r="15">
          <cell r="F15">
            <v>3663.83</v>
          </cell>
          <cell r="G15">
            <v>0</v>
          </cell>
        </row>
        <row r="21">
          <cell r="H21">
            <v>503423.86</v>
          </cell>
        </row>
        <row r="22">
          <cell r="D22">
            <v>222251.72</v>
          </cell>
          <cell r="E22">
            <v>31489.93</v>
          </cell>
          <cell r="F22">
            <v>37745.06</v>
          </cell>
          <cell r="G22">
            <v>47722.080000000002</v>
          </cell>
          <cell r="H22">
            <v>11584.22</v>
          </cell>
          <cell r="K22">
            <v>13504.57</v>
          </cell>
        </row>
        <row r="23">
          <cell r="D23">
            <v>347052.19</v>
          </cell>
          <cell r="E23">
            <v>137494.85999999999</v>
          </cell>
          <cell r="F23">
            <v>408436.88</v>
          </cell>
          <cell r="G23">
            <v>106948.72</v>
          </cell>
          <cell r="H23">
            <v>45504.26</v>
          </cell>
          <cell r="K23">
            <v>643907.4</v>
          </cell>
        </row>
        <row r="24">
          <cell r="D24">
            <v>1264338.5900000001</v>
          </cell>
          <cell r="E24">
            <v>-7887.26</v>
          </cell>
          <cell r="F24">
            <v>2153867.11</v>
          </cell>
          <cell r="G24">
            <v>12815.79</v>
          </cell>
          <cell r="H24">
            <v>180683.27</v>
          </cell>
          <cell r="J24">
            <v>0</v>
          </cell>
          <cell r="K24">
            <v>2500</v>
          </cell>
        </row>
        <row r="25">
          <cell r="H25">
            <v>265652.11</v>
          </cell>
        </row>
        <row r="26">
          <cell r="D26">
            <v>819049.09</v>
          </cell>
          <cell r="E26">
            <v>47676.04</v>
          </cell>
          <cell r="F26">
            <v>1729545.13</v>
          </cell>
          <cell r="G26">
            <v>279747.25</v>
          </cell>
          <cell r="H26">
            <v>169974.72</v>
          </cell>
          <cell r="K26">
            <v>794820.3</v>
          </cell>
        </row>
        <row r="27">
          <cell r="D27">
            <v>464747.16</v>
          </cell>
          <cell r="E27">
            <v>130716.92</v>
          </cell>
          <cell r="F27">
            <v>929535.21</v>
          </cell>
          <cell r="G27">
            <v>2327</v>
          </cell>
          <cell r="H27">
            <v>95677.39</v>
          </cell>
        </row>
        <row r="33">
          <cell r="D33">
            <v>-70.14</v>
          </cell>
          <cell r="F33">
            <v>-10884.78</v>
          </cell>
          <cell r="G33">
            <v>-3981.24</v>
          </cell>
          <cell r="K33">
            <v>395.94</v>
          </cell>
        </row>
        <row r="34">
          <cell r="H34">
            <v>-89662.549999999988</v>
          </cell>
        </row>
        <row r="36">
          <cell r="L36">
            <v>716394.81</v>
          </cell>
        </row>
        <row r="37">
          <cell r="L37">
            <v>211339.42</v>
          </cell>
        </row>
        <row r="38">
          <cell r="L38">
            <v>26488.48</v>
          </cell>
        </row>
        <row r="39">
          <cell r="L39">
            <v>15214.72</v>
          </cell>
        </row>
        <row r="41">
          <cell r="L41">
            <v>1798.76</v>
          </cell>
        </row>
        <row r="43">
          <cell r="L43">
            <v>2657429.5499999998</v>
          </cell>
        </row>
        <row r="47">
          <cell r="L47">
            <v>383555.9</v>
          </cell>
        </row>
        <row r="51">
          <cell r="L51">
            <v>-20251.57</v>
          </cell>
        </row>
        <row r="52">
          <cell r="L52">
            <v>106239.45</v>
          </cell>
        </row>
      </sheetData>
      <sheetData sheetId="28">
        <row r="3">
          <cell r="F3">
            <v>1918998.8</v>
          </cell>
        </row>
        <row r="4">
          <cell r="F4">
            <v>466619.65</v>
          </cell>
        </row>
        <row r="5">
          <cell r="F5">
            <v>116203.25</v>
          </cell>
        </row>
        <row r="7">
          <cell r="F7">
            <v>400220.61</v>
          </cell>
        </row>
        <row r="8">
          <cell r="F8">
            <v>291625.05</v>
          </cell>
        </row>
        <row r="14">
          <cell r="F14">
            <v>477447.83</v>
          </cell>
        </row>
        <row r="15">
          <cell r="F15">
            <v>252627.55</v>
          </cell>
        </row>
        <row r="20">
          <cell r="F20">
            <v>640083.25</v>
          </cell>
        </row>
        <row r="22">
          <cell r="F22">
            <v>1045718.33</v>
          </cell>
        </row>
        <row r="23">
          <cell r="F23">
            <v>719300.31</v>
          </cell>
        </row>
        <row r="24">
          <cell r="F24">
            <v>225398.49</v>
          </cell>
        </row>
        <row r="26">
          <cell r="F26">
            <v>1025111.83</v>
          </cell>
        </row>
        <row r="27">
          <cell r="F27">
            <v>503815</v>
          </cell>
        </row>
        <row r="33">
          <cell r="F33">
            <v>340661.19</v>
          </cell>
        </row>
        <row r="34">
          <cell r="H34">
            <v>0</v>
          </cell>
        </row>
        <row r="36">
          <cell r="L36">
            <v>329447.78999999998</v>
          </cell>
        </row>
        <row r="37">
          <cell r="L37">
            <v>436774.73</v>
          </cell>
        </row>
        <row r="39">
          <cell r="L39">
            <v>73332.61</v>
          </cell>
        </row>
        <row r="43">
          <cell r="L43">
            <v>94494.57</v>
          </cell>
        </row>
        <row r="47">
          <cell r="L47">
            <v>157797.01999999999</v>
          </cell>
        </row>
        <row r="48">
          <cell r="L48">
            <v>1810.75</v>
          </cell>
        </row>
        <row r="50">
          <cell r="L50">
            <v>4210.6099999999997</v>
          </cell>
        </row>
      </sheetData>
      <sheetData sheetId="29">
        <row r="4">
          <cell r="D4">
            <v>4623212.03</v>
          </cell>
          <cell r="E4">
            <v>255915.36</v>
          </cell>
          <cell r="F4">
            <v>8498390.8699999992</v>
          </cell>
          <cell r="G4">
            <v>1131032.1499999999</v>
          </cell>
          <cell r="H4">
            <v>134993.04</v>
          </cell>
        </row>
        <row r="5">
          <cell r="D5">
            <v>188</v>
          </cell>
          <cell r="G5">
            <v>1301.75</v>
          </cell>
          <cell r="H5">
            <v>0</v>
          </cell>
        </row>
        <row r="6">
          <cell r="D6">
            <v>21070.69</v>
          </cell>
          <cell r="F6">
            <v>1475</v>
          </cell>
          <cell r="G6">
            <v>0</v>
          </cell>
          <cell r="H6">
            <v>25027.33</v>
          </cell>
        </row>
        <row r="8">
          <cell r="D8">
            <v>109735.07</v>
          </cell>
          <cell r="E8">
            <v>2919.19</v>
          </cell>
          <cell r="F8">
            <v>1874785.71</v>
          </cell>
          <cell r="G8">
            <v>15893.7</v>
          </cell>
          <cell r="H8">
            <v>6283.6</v>
          </cell>
        </row>
        <row r="9">
          <cell r="D9">
            <v>1203095.3999999999</v>
          </cell>
          <cell r="E9">
            <v>1500</v>
          </cell>
          <cell r="F9">
            <v>458852.04</v>
          </cell>
          <cell r="G9">
            <v>19995</v>
          </cell>
        </row>
        <row r="15">
          <cell r="D15">
            <v>357297.79</v>
          </cell>
          <cell r="F15">
            <v>0</v>
          </cell>
          <cell r="G15">
            <v>15748.68</v>
          </cell>
          <cell r="H15">
            <v>0</v>
          </cell>
        </row>
        <row r="16">
          <cell r="D16">
            <v>600851.79</v>
          </cell>
          <cell r="F16">
            <v>73009.45</v>
          </cell>
          <cell r="G16">
            <v>960</v>
          </cell>
        </row>
        <row r="21">
          <cell r="D21">
            <v>510755.87</v>
          </cell>
          <cell r="E21">
            <v>105318.67</v>
          </cell>
          <cell r="F21">
            <v>2217630.9700000002</v>
          </cell>
          <cell r="G21">
            <v>120667.41</v>
          </cell>
          <cell r="H21">
            <v>14941.93</v>
          </cell>
        </row>
        <row r="23">
          <cell r="D23">
            <v>3147443.44</v>
          </cell>
          <cell r="E23">
            <v>0</v>
          </cell>
          <cell r="F23">
            <v>490821.45</v>
          </cell>
          <cell r="G23">
            <v>37341.14</v>
          </cell>
          <cell r="H23">
            <v>0</v>
          </cell>
        </row>
        <row r="24">
          <cell r="D24">
            <v>43005.59</v>
          </cell>
          <cell r="E24">
            <v>1322.57</v>
          </cell>
          <cell r="F24">
            <v>985569.26</v>
          </cell>
          <cell r="G24">
            <v>6090.18</v>
          </cell>
          <cell r="H24">
            <v>356.57</v>
          </cell>
        </row>
        <row r="25">
          <cell r="D25">
            <v>487093</v>
          </cell>
          <cell r="E25">
            <v>16680</v>
          </cell>
          <cell r="F25">
            <v>5044577.3</v>
          </cell>
          <cell r="G25">
            <v>23597</v>
          </cell>
          <cell r="H25">
            <v>225027.33</v>
          </cell>
        </row>
        <row r="27">
          <cell r="D27">
            <v>1157185</v>
          </cell>
          <cell r="E27">
            <v>48850.39</v>
          </cell>
          <cell r="F27">
            <v>3909819.82</v>
          </cell>
          <cell r="G27">
            <v>136008.57999999999</v>
          </cell>
          <cell r="H27">
            <v>125584.2</v>
          </cell>
        </row>
        <row r="28">
          <cell r="D28">
            <v>1451372.62</v>
          </cell>
          <cell r="E28">
            <v>0</v>
          </cell>
          <cell r="F28">
            <v>509552.08</v>
          </cell>
          <cell r="G28">
            <v>10913.88</v>
          </cell>
        </row>
        <row r="34">
          <cell r="D34">
            <v>736700.52</v>
          </cell>
          <cell r="E34">
            <v>81552</v>
          </cell>
          <cell r="F34">
            <v>1386042.6</v>
          </cell>
          <cell r="G34">
            <v>160142.47</v>
          </cell>
        </row>
        <row r="35">
          <cell r="H35">
            <v>-169722.19999999998</v>
          </cell>
        </row>
        <row r="37">
          <cell r="L37">
            <v>952783.22</v>
          </cell>
        </row>
        <row r="38">
          <cell r="L38">
            <v>1357224.81</v>
          </cell>
        </row>
        <row r="40">
          <cell r="L40">
            <v>12285.89</v>
          </cell>
        </row>
        <row r="44">
          <cell r="L44">
            <v>50645.29</v>
          </cell>
        </row>
        <row r="48">
          <cell r="L48">
            <v>906748.44</v>
          </cell>
        </row>
        <row r="49">
          <cell r="L49">
            <v>16082.15</v>
          </cell>
        </row>
        <row r="51">
          <cell r="L51">
            <v>33866.97</v>
          </cell>
        </row>
        <row r="53">
          <cell r="L53">
            <v>622397.79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RE"/>
      <sheetName val="ASCAN"/>
      <sheetName val="KIBRIS"/>
      <sheetName val="TÜRK "/>
      <sheetName val="AXA"/>
      <sheetName val="ANADOLU"/>
      <sheetName val="LİMASOL"/>
      <sheetName val="GÜVEN"/>
      <sheetName val="CREDİTWEST"/>
      <sheetName val="DAĞLI"/>
      <sheetName val="ZİRAAT"/>
      <sheetName val="AKFİNANS"/>
      <sheetName val="ZİRVE"/>
      <sheetName val="GROUPAMA"/>
      <sheetName val="AVEON"/>
      <sheetName val="ŞEKER"/>
      <sheetName val="COMMERCIAL"/>
      <sheetName val="GÜNEŞ"/>
      <sheetName val="KIBRIS İKTİSAT"/>
      <sheetName val="NORTHPRİME"/>
      <sheetName val="BEY"/>
      <sheetName val="GULF"/>
      <sheetName val="ZURİCH"/>
      <sheetName val="GOLD"/>
      <sheetName val="KIBRIS KAPİTAL INS.LTD."/>
      <sheetName val="TOWER"/>
      <sheetName val="EUROCITY"/>
      <sheetName val="MAPFREE"/>
      <sheetName val="UNİVERSAL"/>
      <sheetName val="CAN"/>
      <sheetName val="KONSOLİDE"/>
      <sheetName val="RASYOLAR"/>
      <sheetName val="Sheet1"/>
      <sheetName val="REINSURANCE LTD."/>
      <sheetName val="Sheet3"/>
      <sheetName val="Sheet4"/>
    </sheetNames>
    <sheetDataSet>
      <sheetData sheetId="0">
        <row r="3">
          <cell r="G3">
            <v>-10869.45</v>
          </cell>
          <cell r="L3">
            <v>701773</v>
          </cell>
        </row>
        <row r="4">
          <cell r="G4">
            <v>1173358.45</v>
          </cell>
        </row>
        <row r="5">
          <cell r="L5">
            <v>391281.3</v>
          </cell>
        </row>
        <row r="6">
          <cell r="L6">
            <v>2436584.2799999998</v>
          </cell>
        </row>
        <row r="11">
          <cell r="G11">
            <v>0</v>
          </cell>
          <cell r="L11">
            <v>2341387.7200000002</v>
          </cell>
        </row>
        <row r="12">
          <cell r="L12">
            <v>360241.18</v>
          </cell>
        </row>
        <row r="14">
          <cell r="G14">
            <v>341976.91</v>
          </cell>
          <cell r="L14">
            <v>156178.46</v>
          </cell>
        </row>
        <row r="15">
          <cell r="L15">
            <v>0</v>
          </cell>
        </row>
        <row r="16">
          <cell r="G16">
            <v>752594</v>
          </cell>
        </row>
        <row r="18">
          <cell r="G18">
            <v>2358390.63</v>
          </cell>
        </row>
        <row r="19">
          <cell r="L19">
            <v>3295.37</v>
          </cell>
        </row>
        <row r="20">
          <cell r="G20">
            <v>490699.53</v>
          </cell>
        </row>
        <row r="22">
          <cell r="L22">
            <v>3220000</v>
          </cell>
        </row>
        <row r="23">
          <cell r="G23">
            <v>280971.59000000003</v>
          </cell>
          <cell r="L23">
            <v>3220000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G27">
            <v>285000</v>
          </cell>
        </row>
        <row r="31">
          <cell r="L31">
            <v>1215851.99</v>
          </cell>
        </row>
        <row r="32">
          <cell r="L32">
            <v>670268.21</v>
          </cell>
        </row>
        <row r="33">
          <cell r="G33">
            <v>97873.86</v>
          </cell>
          <cell r="L33">
            <v>545583.78</v>
          </cell>
        </row>
        <row r="34">
          <cell r="G34">
            <v>86303.71</v>
          </cell>
        </row>
        <row r="35">
          <cell r="G35">
            <v>1076830.6700000002</v>
          </cell>
        </row>
        <row r="36">
          <cell r="G36">
            <v>1495598.11</v>
          </cell>
          <cell r="L36">
            <v>0</v>
          </cell>
        </row>
        <row r="37">
          <cell r="G37">
            <v>418767.44</v>
          </cell>
          <cell r="L37">
            <v>19390.66</v>
          </cell>
        </row>
        <row r="42">
          <cell r="G42">
            <v>933275.14</v>
          </cell>
        </row>
      </sheetData>
      <sheetData sheetId="1">
        <row r="3">
          <cell r="G3">
            <v>991532.73</v>
          </cell>
          <cell r="L3">
            <v>387878.92</v>
          </cell>
        </row>
        <row r="4">
          <cell r="G4">
            <v>5688118.1799999997</v>
          </cell>
        </row>
        <row r="5">
          <cell r="L5">
            <v>72332.36</v>
          </cell>
        </row>
        <row r="6">
          <cell r="L6">
            <v>717419.48</v>
          </cell>
        </row>
        <row r="10">
          <cell r="G10">
            <v>0</v>
          </cell>
        </row>
        <row r="11">
          <cell r="G11">
            <v>0</v>
          </cell>
          <cell r="L11">
            <v>3343383.43</v>
          </cell>
        </row>
        <row r="12">
          <cell r="L12">
            <v>1367111.67</v>
          </cell>
        </row>
        <row r="14">
          <cell r="G14">
            <v>2020672.57</v>
          </cell>
          <cell r="L14">
            <v>222552</v>
          </cell>
        </row>
        <row r="15">
          <cell r="L15">
            <v>108280.8</v>
          </cell>
        </row>
        <row r="16">
          <cell r="G16">
            <v>101890.51</v>
          </cell>
        </row>
        <row r="18">
          <cell r="G18">
            <v>50400</v>
          </cell>
        </row>
        <row r="19">
          <cell r="L19">
            <v>479674.83</v>
          </cell>
        </row>
        <row r="20">
          <cell r="G20">
            <v>0</v>
          </cell>
        </row>
        <row r="22">
          <cell r="L22">
            <v>3500000</v>
          </cell>
        </row>
        <row r="23">
          <cell r="G23">
            <v>49375.92</v>
          </cell>
          <cell r="L23">
            <v>3500000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566957.48</v>
          </cell>
        </row>
        <row r="31">
          <cell r="L31">
            <v>0</v>
          </cell>
        </row>
        <row r="33">
          <cell r="G33">
            <v>707725.01</v>
          </cell>
        </row>
        <row r="34">
          <cell r="G34">
            <v>626271.30000000005</v>
          </cell>
        </row>
        <row r="36">
          <cell r="L36">
            <v>116997.18</v>
          </cell>
        </row>
        <row r="37">
          <cell r="L37">
            <v>1106523.03</v>
          </cell>
        </row>
        <row r="42">
          <cell r="G42">
            <v>54882.62</v>
          </cell>
        </row>
      </sheetData>
      <sheetData sheetId="2">
        <row r="3">
          <cell r="G3">
            <v>896905.85</v>
          </cell>
          <cell r="L3">
            <v>243580.35</v>
          </cell>
        </row>
        <row r="4">
          <cell r="G4">
            <v>14576946.76</v>
          </cell>
        </row>
        <row r="5">
          <cell r="L5">
            <v>902312.69</v>
          </cell>
        </row>
        <row r="6">
          <cell r="L6">
            <v>873444.15</v>
          </cell>
        </row>
        <row r="11">
          <cell r="G11">
            <v>0</v>
          </cell>
          <cell r="L11">
            <v>8244228.0199999996</v>
          </cell>
        </row>
        <row r="12">
          <cell r="L12">
            <v>120918.02</v>
          </cell>
        </row>
        <row r="14">
          <cell r="G14">
            <v>800777.58</v>
          </cell>
          <cell r="L14">
            <v>835616.03</v>
          </cell>
        </row>
        <row r="15">
          <cell r="G15">
            <v>35626.870000000003</v>
          </cell>
          <cell r="L15">
            <v>18374.46</v>
          </cell>
        </row>
        <row r="16">
          <cell r="G16">
            <v>3753290.2</v>
          </cell>
        </row>
        <row r="17">
          <cell r="G17">
            <v>382756</v>
          </cell>
        </row>
        <row r="19">
          <cell r="L19">
            <v>-0.02</v>
          </cell>
        </row>
        <row r="20">
          <cell r="G20">
            <v>381143.73</v>
          </cell>
        </row>
        <row r="22">
          <cell r="L22">
            <v>6258267</v>
          </cell>
        </row>
        <row r="23">
          <cell r="G23">
            <v>518382.58</v>
          </cell>
          <cell r="L23">
            <v>6258267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1313415.82</v>
          </cell>
        </row>
        <row r="33">
          <cell r="G33">
            <v>543975.31999999995</v>
          </cell>
        </row>
        <row r="34">
          <cell r="G34">
            <v>462865.73</v>
          </cell>
        </row>
        <row r="35">
          <cell r="G35">
            <v>0</v>
          </cell>
        </row>
        <row r="36">
          <cell r="L36">
            <v>2260452.6800000002</v>
          </cell>
        </row>
        <row r="37">
          <cell r="L37">
            <v>1598829.16</v>
          </cell>
        </row>
        <row r="42">
          <cell r="G42">
            <v>1800679.98</v>
          </cell>
        </row>
      </sheetData>
      <sheetData sheetId="3">
        <row r="3">
          <cell r="G3">
            <v>13074.54</v>
          </cell>
          <cell r="L3">
            <v>672060.62</v>
          </cell>
        </row>
        <row r="4">
          <cell r="G4">
            <v>10848455.23</v>
          </cell>
        </row>
        <row r="5">
          <cell r="L5">
            <v>663958.68999999994</v>
          </cell>
        </row>
        <row r="6">
          <cell r="L6">
            <v>25000</v>
          </cell>
        </row>
        <row r="10">
          <cell r="G10">
            <v>1903017.45</v>
          </cell>
        </row>
        <row r="11">
          <cell r="G11">
            <v>0</v>
          </cell>
          <cell r="L11">
            <v>3741107.13</v>
          </cell>
        </row>
        <row r="12">
          <cell r="L12">
            <v>1912254.22</v>
          </cell>
        </row>
        <row r="14">
          <cell r="G14">
            <v>778087.98</v>
          </cell>
        </row>
        <row r="16">
          <cell r="G16">
            <v>2007336.86</v>
          </cell>
        </row>
        <row r="19">
          <cell r="L19">
            <v>516145.21</v>
          </cell>
        </row>
        <row r="20">
          <cell r="G20">
            <v>52969.919999999998</v>
          </cell>
        </row>
        <row r="22">
          <cell r="L22">
            <v>11302010</v>
          </cell>
        </row>
        <row r="23">
          <cell r="L23">
            <v>11302010</v>
          </cell>
        </row>
        <row r="26">
          <cell r="L26">
            <v>0</v>
          </cell>
        </row>
        <row r="31">
          <cell r="L31">
            <v>0</v>
          </cell>
        </row>
        <row r="33">
          <cell r="G33">
            <v>389888.88</v>
          </cell>
        </row>
        <row r="34">
          <cell r="G34">
            <v>202089.71</v>
          </cell>
        </row>
        <row r="35">
          <cell r="G35">
            <v>1510237.63</v>
          </cell>
        </row>
        <row r="36">
          <cell r="G36">
            <v>1718522.5</v>
          </cell>
          <cell r="L36">
            <v>2380459.83</v>
          </cell>
        </row>
        <row r="37">
          <cell r="G37">
            <v>208284.87</v>
          </cell>
          <cell r="L37">
            <v>450779.13</v>
          </cell>
        </row>
        <row r="42">
          <cell r="G42">
            <v>538287.61</v>
          </cell>
        </row>
      </sheetData>
      <sheetData sheetId="4">
        <row r="4">
          <cell r="G4">
            <v>6068886</v>
          </cell>
        </row>
        <row r="5">
          <cell r="L5">
            <v>49607</v>
          </cell>
        </row>
        <row r="6">
          <cell r="L6">
            <v>63</v>
          </cell>
        </row>
        <row r="11">
          <cell r="G11">
            <v>0</v>
          </cell>
          <cell r="L11">
            <v>1737192</v>
          </cell>
        </row>
        <row r="12">
          <cell r="L12">
            <v>25278</v>
          </cell>
        </row>
        <row r="14">
          <cell r="G14">
            <v>97060</v>
          </cell>
          <cell r="L14">
            <v>3741247</v>
          </cell>
        </row>
        <row r="15">
          <cell r="L15">
            <v>434718</v>
          </cell>
        </row>
        <row r="16">
          <cell r="G16">
            <v>604981</v>
          </cell>
        </row>
        <row r="17">
          <cell r="L17">
            <v>5160</v>
          </cell>
        </row>
        <row r="19">
          <cell r="L19">
            <v>33890</v>
          </cell>
        </row>
        <row r="22">
          <cell r="L22">
            <v>3650000</v>
          </cell>
        </row>
        <row r="23">
          <cell r="G23">
            <v>335071</v>
          </cell>
          <cell r="L23">
            <v>3650000</v>
          </cell>
        </row>
        <row r="24">
          <cell r="G24">
            <v>335071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199899</v>
          </cell>
        </row>
        <row r="32">
          <cell r="L32">
            <v>199899</v>
          </cell>
        </row>
        <row r="33">
          <cell r="G33">
            <v>18500</v>
          </cell>
        </row>
        <row r="34">
          <cell r="G34">
            <v>16320</v>
          </cell>
        </row>
        <row r="35">
          <cell r="G35">
            <v>0</v>
          </cell>
        </row>
        <row r="42">
          <cell r="G42">
            <v>1784157</v>
          </cell>
        </row>
      </sheetData>
      <sheetData sheetId="5">
        <row r="3">
          <cell r="L3">
            <v>19131142.84</v>
          </cell>
        </row>
        <row r="4">
          <cell r="G4">
            <v>16482767.57</v>
          </cell>
        </row>
        <row r="5">
          <cell r="L5">
            <v>306458.73</v>
          </cell>
        </row>
        <row r="6">
          <cell r="G6">
            <v>-31229.279999999999</v>
          </cell>
          <cell r="L6">
            <v>7053021.5499999998</v>
          </cell>
        </row>
        <row r="11">
          <cell r="G11">
            <v>0</v>
          </cell>
        </row>
        <row r="14">
          <cell r="G14">
            <v>15251243.789999999</v>
          </cell>
        </row>
        <row r="20">
          <cell r="G20">
            <v>5290868.9800000004</v>
          </cell>
        </row>
        <row r="22">
          <cell r="L22">
            <v>6650000</v>
          </cell>
        </row>
        <row r="23">
          <cell r="G23">
            <v>1091166.1100000001</v>
          </cell>
        </row>
        <row r="24">
          <cell r="G24">
            <v>1091166.1100000001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0</v>
          </cell>
        </row>
        <row r="33">
          <cell r="G33">
            <v>721202.2</v>
          </cell>
        </row>
        <row r="34">
          <cell r="G34">
            <v>581504.53</v>
          </cell>
        </row>
        <row r="35">
          <cell r="G35">
            <v>0</v>
          </cell>
        </row>
        <row r="36">
          <cell r="L36">
            <v>2197961.4900000002</v>
          </cell>
        </row>
        <row r="37">
          <cell r="L37">
            <v>1794764.12</v>
          </cell>
        </row>
      </sheetData>
      <sheetData sheetId="6">
        <row r="3">
          <cell r="G3">
            <v>623.04999999999995</v>
          </cell>
          <cell r="L3">
            <v>1593249.47</v>
          </cell>
        </row>
        <row r="4">
          <cell r="G4">
            <v>8353953.71</v>
          </cell>
        </row>
        <row r="5">
          <cell r="L5">
            <v>496951.88</v>
          </cell>
        </row>
        <row r="6">
          <cell r="L6">
            <v>2593004.35</v>
          </cell>
        </row>
        <row r="11">
          <cell r="G11">
            <v>0</v>
          </cell>
          <cell r="L11">
            <v>11882101.08</v>
          </cell>
        </row>
        <row r="12">
          <cell r="L12">
            <v>5356893.95</v>
          </cell>
        </row>
        <row r="14">
          <cell r="G14">
            <v>2552098.7799999998</v>
          </cell>
          <cell r="L14">
            <v>731385.55</v>
          </cell>
        </row>
        <row r="15">
          <cell r="L15">
            <v>365692.81</v>
          </cell>
        </row>
        <row r="16">
          <cell r="G16">
            <v>4404867.92</v>
          </cell>
        </row>
        <row r="19">
          <cell r="L19">
            <v>1605586.76</v>
          </cell>
        </row>
        <row r="20">
          <cell r="G20">
            <v>75705.83</v>
          </cell>
        </row>
        <row r="22">
          <cell r="L22">
            <v>3598650</v>
          </cell>
        </row>
        <row r="23">
          <cell r="G23">
            <v>11945</v>
          </cell>
          <cell r="L23">
            <v>8000000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G27">
            <v>1960</v>
          </cell>
          <cell r="L27">
            <v>905124.68</v>
          </cell>
        </row>
        <row r="31">
          <cell r="L31">
            <v>0</v>
          </cell>
        </row>
        <row r="33">
          <cell r="G33">
            <v>1385416.94</v>
          </cell>
        </row>
        <row r="34">
          <cell r="G34">
            <v>605353.15</v>
          </cell>
        </row>
        <row r="35">
          <cell r="G35">
            <v>2143674.2599999998</v>
          </cell>
        </row>
        <row r="36">
          <cell r="G36">
            <v>2209876</v>
          </cell>
          <cell r="L36">
            <v>2041280.35</v>
          </cell>
        </row>
        <row r="37">
          <cell r="G37">
            <v>66201.740000000005</v>
          </cell>
          <cell r="L37">
            <v>629362.04</v>
          </cell>
        </row>
        <row r="42">
          <cell r="G42">
            <v>2029217.06</v>
          </cell>
        </row>
      </sheetData>
      <sheetData sheetId="7">
        <row r="3">
          <cell r="G3">
            <v>1154123.3</v>
          </cell>
          <cell r="L3">
            <v>1734240.05</v>
          </cell>
        </row>
        <row r="4">
          <cell r="G4">
            <v>8703728.4399999995</v>
          </cell>
        </row>
        <row r="5">
          <cell r="L5">
            <v>623918.46</v>
          </cell>
        </row>
        <row r="6">
          <cell r="L6">
            <v>2039136.29</v>
          </cell>
        </row>
        <row r="11">
          <cell r="G11">
            <v>0</v>
          </cell>
          <cell r="L11">
            <v>13395513.01</v>
          </cell>
        </row>
        <row r="12">
          <cell r="L12">
            <v>5827185.9800000004</v>
          </cell>
        </row>
        <row r="14">
          <cell r="G14">
            <v>2049191.97</v>
          </cell>
          <cell r="L14">
            <v>4255854.88</v>
          </cell>
        </row>
        <row r="15">
          <cell r="L15">
            <v>1133402.46</v>
          </cell>
        </row>
        <row r="16">
          <cell r="G16">
            <v>9876490.3300000001</v>
          </cell>
        </row>
        <row r="17">
          <cell r="G17">
            <v>76892.259999999995</v>
          </cell>
        </row>
        <row r="19">
          <cell r="L19">
            <v>1520485.25</v>
          </cell>
        </row>
        <row r="20">
          <cell r="G20">
            <v>35358.620000000003</v>
          </cell>
        </row>
        <row r="22">
          <cell r="L22">
            <v>6000000</v>
          </cell>
        </row>
        <row r="23">
          <cell r="G23">
            <v>76892.259999999995</v>
          </cell>
          <cell r="L23">
            <v>6000000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1203582.44</v>
          </cell>
        </row>
        <row r="33">
          <cell r="G33">
            <v>502176</v>
          </cell>
        </row>
        <row r="34">
          <cell r="G34">
            <v>245148.53</v>
          </cell>
        </row>
        <row r="35">
          <cell r="G35">
            <v>391870.44000000006</v>
          </cell>
        </row>
        <row r="36">
          <cell r="G36">
            <v>822510.56</v>
          </cell>
          <cell r="L36">
            <v>1287928.23</v>
          </cell>
        </row>
        <row r="37">
          <cell r="G37">
            <v>430640.12</v>
          </cell>
        </row>
        <row r="42">
          <cell r="G42">
            <v>2632279.6</v>
          </cell>
        </row>
      </sheetData>
      <sheetData sheetId="8">
        <row r="3">
          <cell r="G3">
            <v>40340.86</v>
          </cell>
          <cell r="L3">
            <v>543523.67000000004</v>
          </cell>
        </row>
        <row r="4">
          <cell r="G4">
            <v>10383225.02</v>
          </cell>
        </row>
        <row r="5">
          <cell r="L5">
            <v>274040.23</v>
          </cell>
        </row>
        <row r="6">
          <cell r="L6">
            <v>25290.18</v>
          </cell>
        </row>
        <row r="11">
          <cell r="G11">
            <v>0</v>
          </cell>
          <cell r="L11">
            <v>9236894.9000000004</v>
          </cell>
        </row>
        <row r="12">
          <cell r="L12">
            <v>4527387.9000000004</v>
          </cell>
        </row>
        <row r="14">
          <cell r="G14">
            <v>2718476.43</v>
          </cell>
          <cell r="L14">
            <v>2872772.27</v>
          </cell>
        </row>
        <row r="15">
          <cell r="G15">
            <v>52228.21</v>
          </cell>
          <cell r="L15">
            <v>1947017.64</v>
          </cell>
        </row>
        <row r="16">
          <cell r="G16">
            <v>3023865.37</v>
          </cell>
        </row>
        <row r="17">
          <cell r="L17">
            <v>1056885.6000000001</v>
          </cell>
        </row>
        <row r="19">
          <cell r="L19">
            <v>1701150.1</v>
          </cell>
        </row>
        <row r="22">
          <cell r="L22">
            <v>4000000</v>
          </cell>
        </row>
        <row r="23">
          <cell r="G23">
            <v>52228.21</v>
          </cell>
          <cell r="L23">
            <v>4000000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4349185.92</v>
          </cell>
        </row>
        <row r="31">
          <cell r="L31">
            <v>0</v>
          </cell>
        </row>
        <row r="33">
          <cell r="G33">
            <v>415679.48</v>
          </cell>
        </row>
        <row r="34">
          <cell r="G34">
            <v>349865.54</v>
          </cell>
        </row>
        <row r="35">
          <cell r="G35">
            <v>2571512.2799999998</v>
          </cell>
        </row>
        <row r="36">
          <cell r="G36">
            <v>3943277.36</v>
          </cell>
          <cell r="L36">
            <v>3362334.44</v>
          </cell>
        </row>
        <row r="37">
          <cell r="G37">
            <v>1371765.08</v>
          </cell>
        </row>
        <row r="42">
          <cell r="G42">
            <v>2144437.87</v>
          </cell>
        </row>
      </sheetData>
      <sheetData sheetId="9">
        <row r="3">
          <cell r="G3">
            <v>920305.04</v>
          </cell>
          <cell r="L3">
            <v>374703.44</v>
          </cell>
        </row>
        <row r="4">
          <cell r="G4">
            <v>9622532.1500000004</v>
          </cell>
        </row>
        <row r="5">
          <cell r="L5">
            <v>679972.12</v>
          </cell>
        </row>
        <row r="6">
          <cell r="L6">
            <v>460994.76</v>
          </cell>
        </row>
        <row r="11">
          <cell r="G11">
            <v>0</v>
          </cell>
          <cell r="L11">
            <v>7613131.0099999998</v>
          </cell>
        </row>
        <row r="12">
          <cell r="L12">
            <v>990850.99</v>
          </cell>
        </row>
        <row r="14">
          <cell r="G14">
            <v>1871762.76</v>
          </cell>
          <cell r="L14">
            <v>1594967</v>
          </cell>
        </row>
        <row r="15">
          <cell r="L15">
            <v>337392.68</v>
          </cell>
        </row>
        <row r="16">
          <cell r="G16">
            <v>1510112.28</v>
          </cell>
        </row>
        <row r="19">
          <cell r="L19">
            <v>278895.39</v>
          </cell>
        </row>
        <row r="20">
          <cell r="G20">
            <v>40266.44</v>
          </cell>
        </row>
        <row r="22">
          <cell r="L22">
            <v>5000000</v>
          </cell>
        </row>
        <row r="23">
          <cell r="L23">
            <v>5000000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318346.61</v>
          </cell>
        </row>
        <row r="31">
          <cell r="L31">
            <v>0</v>
          </cell>
        </row>
        <row r="33">
          <cell r="G33">
            <v>1179807.3700000001</v>
          </cell>
        </row>
        <row r="34">
          <cell r="G34">
            <v>606185.72</v>
          </cell>
        </row>
        <row r="35">
          <cell r="G35">
            <v>1050785.7999999998</v>
          </cell>
        </row>
        <row r="36">
          <cell r="G36">
            <v>1872251.22</v>
          </cell>
          <cell r="L36">
            <v>1633507.22</v>
          </cell>
        </row>
        <row r="37">
          <cell r="G37">
            <v>821465.42</v>
          </cell>
        </row>
        <row r="42">
          <cell r="G42">
            <v>1036887.76</v>
          </cell>
        </row>
      </sheetData>
      <sheetData sheetId="10">
        <row r="4">
          <cell r="G4">
            <v>4517563.4800000004</v>
          </cell>
        </row>
        <row r="5">
          <cell r="L5">
            <v>171917.77</v>
          </cell>
        </row>
        <row r="6">
          <cell r="L6">
            <v>75628.75</v>
          </cell>
        </row>
        <row r="11">
          <cell r="G11">
            <v>0</v>
          </cell>
          <cell r="L11">
            <v>800324.99</v>
          </cell>
        </row>
        <row r="12">
          <cell r="L12">
            <v>87615.13</v>
          </cell>
        </row>
        <row r="14">
          <cell r="G14">
            <v>4176.7700000000004</v>
          </cell>
          <cell r="L14">
            <v>98994.71</v>
          </cell>
        </row>
        <row r="16">
          <cell r="G16">
            <v>115930.35</v>
          </cell>
        </row>
        <row r="22">
          <cell r="L22">
            <v>3650000</v>
          </cell>
        </row>
        <row r="23">
          <cell r="L23">
            <v>3650000</v>
          </cell>
        </row>
        <row r="25">
          <cell r="L25">
            <v>0</v>
          </cell>
        </row>
        <row r="26">
          <cell r="L26">
            <v>0</v>
          </cell>
        </row>
        <row r="33">
          <cell r="G33">
            <v>138799.26</v>
          </cell>
        </row>
        <row r="34">
          <cell r="G34">
            <v>63761.51</v>
          </cell>
        </row>
        <row r="35">
          <cell r="G35">
            <v>0</v>
          </cell>
        </row>
        <row r="36">
          <cell r="L36">
            <v>708211.89</v>
          </cell>
        </row>
        <row r="37">
          <cell r="L37">
            <v>334357.46000000002</v>
          </cell>
        </row>
        <row r="42">
          <cell r="G42">
            <v>1039112.09</v>
          </cell>
        </row>
      </sheetData>
      <sheetData sheetId="11">
        <row r="3">
          <cell r="L3">
            <v>387910.81</v>
          </cell>
        </row>
        <row r="4">
          <cell r="G4">
            <v>1370374.26</v>
          </cell>
        </row>
        <row r="5">
          <cell r="L5">
            <v>48489.9</v>
          </cell>
        </row>
        <row r="11">
          <cell r="G11">
            <v>0</v>
          </cell>
          <cell r="L11">
            <v>1025111.83</v>
          </cell>
        </row>
        <row r="12">
          <cell r="L12">
            <v>477447.83</v>
          </cell>
        </row>
        <row r="14">
          <cell r="L14">
            <v>503815</v>
          </cell>
        </row>
        <row r="15">
          <cell r="G15">
            <v>0</v>
          </cell>
          <cell r="L15">
            <v>252627.55</v>
          </cell>
        </row>
        <row r="16">
          <cell r="G16">
            <v>962489.42</v>
          </cell>
        </row>
        <row r="17">
          <cell r="L17">
            <v>0</v>
          </cell>
        </row>
        <row r="19">
          <cell r="L19">
            <v>141898.28</v>
          </cell>
        </row>
        <row r="22">
          <cell r="L22">
            <v>2900000</v>
          </cell>
        </row>
        <row r="23">
          <cell r="L23">
            <v>3000000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69055.44</v>
          </cell>
        </row>
        <row r="31">
          <cell r="L31">
            <v>0</v>
          </cell>
        </row>
        <row r="33">
          <cell r="G33">
            <v>561952.43999999994</v>
          </cell>
        </row>
        <row r="34">
          <cell r="G34">
            <v>411593.08</v>
          </cell>
        </row>
        <row r="35">
          <cell r="G35">
            <v>893014.4</v>
          </cell>
        </row>
        <row r="36">
          <cell r="G36">
            <v>1133858</v>
          </cell>
          <cell r="L36">
            <v>86710.28</v>
          </cell>
        </row>
        <row r="37">
          <cell r="G37">
            <v>240843.6</v>
          </cell>
        </row>
        <row r="42">
          <cell r="G42">
            <v>1056678.72</v>
          </cell>
        </row>
      </sheetData>
      <sheetData sheetId="12">
        <row r="3">
          <cell r="G3">
            <v>331046.93</v>
          </cell>
          <cell r="L3">
            <v>1476732.79</v>
          </cell>
        </row>
        <row r="4">
          <cell r="G4">
            <v>12607924.07</v>
          </cell>
        </row>
        <row r="5">
          <cell r="L5">
            <v>684733.1</v>
          </cell>
        </row>
        <row r="6">
          <cell r="L6">
            <v>1508658.99</v>
          </cell>
        </row>
        <row r="11">
          <cell r="L11">
            <v>8595225.1799999997</v>
          </cell>
        </row>
        <row r="12">
          <cell r="L12">
            <v>2727494.88</v>
          </cell>
        </row>
        <row r="14">
          <cell r="G14">
            <v>1074873</v>
          </cell>
          <cell r="L14">
            <v>5910155.1399999997</v>
          </cell>
        </row>
        <row r="15">
          <cell r="G15">
            <v>304435.48</v>
          </cell>
          <cell r="L15">
            <v>2979570.93</v>
          </cell>
        </row>
        <row r="16">
          <cell r="G16">
            <v>3562140.08</v>
          </cell>
        </row>
        <row r="17">
          <cell r="G17">
            <v>688570.01</v>
          </cell>
        </row>
        <row r="19">
          <cell r="L19">
            <v>688399.11</v>
          </cell>
        </row>
        <row r="22">
          <cell r="L22">
            <v>3200000</v>
          </cell>
        </row>
        <row r="23">
          <cell r="G23">
            <v>510879.4</v>
          </cell>
          <cell r="L23">
            <v>3200000</v>
          </cell>
        </row>
        <row r="24">
          <cell r="G24">
            <v>510879.4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22128.04</v>
          </cell>
        </row>
        <row r="31">
          <cell r="L31">
            <v>0</v>
          </cell>
        </row>
        <row r="33">
          <cell r="G33">
            <v>880099.37</v>
          </cell>
        </row>
        <row r="34">
          <cell r="G34">
            <v>562405.30000000005</v>
          </cell>
        </row>
        <row r="35">
          <cell r="G35">
            <v>0</v>
          </cell>
        </row>
        <row r="36">
          <cell r="L36">
            <v>2149249.65</v>
          </cell>
        </row>
        <row r="42">
          <cell r="G42">
            <v>1627543.53</v>
          </cell>
        </row>
      </sheetData>
      <sheetData sheetId="13">
        <row r="4">
          <cell r="G4">
            <v>9101443.2599999998</v>
          </cell>
        </row>
        <row r="5">
          <cell r="L5">
            <v>255122.97</v>
          </cell>
        </row>
        <row r="6">
          <cell r="G6">
            <v>2496984.48</v>
          </cell>
          <cell r="L6">
            <v>1132757.93</v>
          </cell>
        </row>
        <row r="11">
          <cell r="G11">
            <v>0</v>
          </cell>
          <cell r="L11">
            <v>14452720.060000001</v>
          </cell>
        </row>
        <row r="12">
          <cell r="L12">
            <v>599935.92000000004</v>
          </cell>
        </row>
        <row r="14">
          <cell r="G14">
            <v>960742.31</v>
          </cell>
          <cell r="L14">
            <v>4082718.65</v>
          </cell>
        </row>
        <row r="15">
          <cell r="L15">
            <v>1108965.7</v>
          </cell>
        </row>
        <row r="16">
          <cell r="G16">
            <v>9229829.5399999991</v>
          </cell>
        </row>
        <row r="17">
          <cell r="G17">
            <v>770189.73</v>
          </cell>
          <cell r="L17">
            <v>52845</v>
          </cell>
        </row>
        <row r="19">
          <cell r="L19">
            <v>65798.36</v>
          </cell>
        </row>
        <row r="22">
          <cell r="L22">
            <v>6400000</v>
          </cell>
        </row>
        <row r="23">
          <cell r="G23">
            <v>1132020.95</v>
          </cell>
          <cell r="L23">
            <v>6400000</v>
          </cell>
        </row>
        <row r="25">
          <cell r="L25">
            <v>0</v>
          </cell>
        </row>
        <row r="26">
          <cell r="L26">
            <v>0</v>
          </cell>
        </row>
        <row r="29">
          <cell r="L29">
            <v>13659</v>
          </cell>
        </row>
        <row r="33">
          <cell r="G33">
            <v>48879.76</v>
          </cell>
        </row>
        <row r="34">
          <cell r="G34">
            <v>42390.34</v>
          </cell>
        </row>
        <row r="35">
          <cell r="G35">
            <v>0</v>
          </cell>
        </row>
        <row r="36">
          <cell r="G36">
            <v>0</v>
          </cell>
          <cell r="L36">
            <v>587991.23</v>
          </cell>
        </row>
        <row r="37">
          <cell r="L37">
            <v>871975.68</v>
          </cell>
        </row>
        <row r="42">
          <cell r="G42">
            <v>4049367.03</v>
          </cell>
        </row>
      </sheetData>
      <sheetData sheetId="14">
        <row r="3">
          <cell r="G3">
            <v>295549.95</v>
          </cell>
          <cell r="L3">
            <v>619275.18000000005</v>
          </cell>
        </row>
        <row r="4">
          <cell r="G4">
            <v>2313787.37</v>
          </cell>
        </row>
        <row r="5">
          <cell r="L5">
            <v>42024.55</v>
          </cell>
        </row>
        <row r="6">
          <cell r="L6">
            <v>234895.07</v>
          </cell>
        </row>
        <row r="11">
          <cell r="G11">
            <v>0</v>
          </cell>
          <cell r="L11">
            <v>3380720</v>
          </cell>
        </row>
        <row r="12">
          <cell r="L12">
            <v>1539950.58</v>
          </cell>
        </row>
        <row r="14">
          <cell r="G14">
            <v>760212.11</v>
          </cell>
          <cell r="L14">
            <v>100344.94</v>
          </cell>
        </row>
        <row r="15">
          <cell r="L15">
            <v>74878.34</v>
          </cell>
        </row>
        <row r="16">
          <cell r="G16">
            <v>1460677.02</v>
          </cell>
        </row>
        <row r="19">
          <cell r="L19">
            <v>308201.61</v>
          </cell>
        </row>
        <row r="20">
          <cell r="G20">
            <v>23011.91</v>
          </cell>
        </row>
        <row r="22">
          <cell r="L22">
            <v>4185000</v>
          </cell>
        </row>
        <row r="23">
          <cell r="L23">
            <v>4185000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131.54</v>
          </cell>
        </row>
        <row r="31">
          <cell r="L31">
            <v>607901.32000000007</v>
          </cell>
        </row>
        <row r="32">
          <cell r="L32">
            <v>17087.28</v>
          </cell>
        </row>
        <row r="33">
          <cell r="G33">
            <v>301145.53000000003</v>
          </cell>
          <cell r="L33">
            <v>590814.04</v>
          </cell>
        </row>
        <row r="34">
          <cell r="G34">
            <v>86329.21</v>
          </cell>
        </row>
        <row r="37">
          <cell r="L37">
            <v>11095.7</v>
          </cell>
        </row>
        <row r="42">
          <cell r="G42">
            <v>1590903.67</v>
          </cell>
        </row>
      </sheetData>
      <sheetData sheetId="15">
        <row r="3">
          <cell r="G3">
            <v>542946.37</v>
          </cell>
          <cell r="L3">
            <v>36174.97</v>
          </cell>
        </row>
        <row r="4">
          <cell r="G4">
            <v>7798765.5599999996</v>
          </cell>
        </row>
        <row r="5">
          <cell r="L5">
            <v>249123.67</v>
          </cell>
        </row>
        <row r="6">
          <cell r="L6">
            <v>526940.52</v>
          </cell>
        </row>
        <row r="11">
          <cell r="G11">
            <v>0</v>
          </cell>
          <cell r="L11">
            <v>11136772.539999999</v>
          </cell>
        </row>
        <row r="12">
          <cell r="L12">
            <v>145579.54</v>
          </cell>
        </row>
        <row r="14">
          <cell r="G14">
            <v>2129013.0299999998</v>
          </cell>
          <cell r="L14">
            <v>5838468.9199999999</v>
          </cell>
        </row>
        <row r="15">
          <cell r="G15">
            <v>1574.87</v>
          </cell>
          <cell r="L15">
            <v>13307.59</v>
          </cell>
        </row>
        <row r="16">
          <cell r="G16">
            <v>7949997.2800000003</v>
          </cell>
        </row>
        <row r="19">
          <cell r="L19">
            <v>62568.54</v>
          </cell>
        </row>
        <row r="20">
          <cell r="G20">
            <v>15000</v>
          </cell>
        </row>
        <row r="22">
          <cell r="L22">
            <v>6000000</v>
          </cell>
        </row>
        <row r="23">
          <cell r="G23">
            <v>3557955.05</v>
          </cell>
          <cell r="L23">
            <v>6000000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88941.52</v>
          </cell>
        </row>
        <row r="31">
          <cell r="L31">
            <v>2143677.71</v>
          </cell>
        </row>
        <row r="32">
          <cell r="L32">
            <v>2143677.71</v>
          </cell>
        </row>
        <row r="33">
          <cell r="G33">
            <v>762630.61</v>
          </cell>
        </row>
        <row r="34">
          <cell r="G34">
            <v>606506.17000000004</v>
          </cell>
        </row>
        <row r="35">
          <cell r="G35">
            <v>172825.35000000003</v>
          </cell>
        </row>
        <row r="36">
          <cell r="G36">
            <v>583313.05000000005</v>
          </cell>
        </row>
        <row r="37">
          <cell r="G37">
            <v>410487.7</v>
          </cell>
          <cell r="L37">
            <v>4603185.01</v>
          </cell>
        </row>
        <row r="42">
          <cell r="G42">
            <v>3918558.64</v>
          </cell>
        </row>
      </sheetData>
      <sheetData sheetId="16">
        <row r="3">
          <cell r="G3">
            <v>88067.01</v>
          </cell>
          <cell r="L3">
            <v>4493373.4400000004</v>
          </cell>
        </row>
        <row r="4">
          <cell r="G4">
            <v>9263872.7200000007</v>
          </cell>
        </row>
        <row r="5">
          <cell r="L5">
            <v>337929.6</v>
          </cell>
        </row>
        <row r="6">
          <cell r="L6">
            <v>929537.02</v>
          </cell>
        </row>
        <row r="11">
          <cell r="G11">
            <v>0</v>
          </cell>
          <cell r="L11">
            <v>6812755.7300000004</v>
          </cell>
        </row>
        <row r="12">
          <cell r="L12">
            <v>3278800.83</v>
          </cell>
        </row>
        <row r="14">
          <cell r="G14">
            <v>790035.79</v>
          </cell>
          <cell r="L14">
            <v>5523685.6799999997</v>
          </cell>
        </row>
        <row r="15">
          <cell r="G15">
            <v>15176.43</v>
          </cell>
          <cell r="L15">
            <v>3350815.33</v>
          </cell>
        </row>
        <row r="16">
          <cell r="G16">
            <v>4509904.87</v>
          </cell>
          <cell r="L16">
            <v>0</v>
          </cell>
        </row>
        <row r="17">
          <cell r="G17">
            <v>6851.32</v>
          </cell>
          <cell r="L17">
            <v>0</v>
          </cell>
        </row>
        <row r="19">
          <cell r="L19">
            <v>995695.89</v>
          </cell>
        </row>
        <row r="20">
          <cell r="G20">
            <v>453373.04</v>
          </cell>
        </row>
        <row r="22">
          <cell r="L22">
            <v>4553000</v>
          </cell>
        </row>
        <row r="23">
          <cell r="L23">
            <v>4553000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2757.96</v>
          </cell>
        </row>
        <row r="31">
          <cell r="L31">
            <v>0</v>
          </cell>
        </row>
        <row r="33">
          <cell r="G33">
            <v>331485.94</v>
          </cell>
        </row>
        <row r="34">
          <cell r="G34">
            <v>272576.40999999997</v>
          </cell>
        </row>
        <row r="35">
          <cell r="G35">
            <v>1035801.51</v>
          </cell>
        </row>
        <row r="36">
          <cell r="G36">
            <v>1068166.97</v>
          </cell>
          <cell r="L36">
            <v>630026.54</v>
          </cell>
        </row>
        <row r="37">
          <cell r="G37">
            <v>32365.46</v>
          </cell>
        </row>
        <row r="42">
          <cell r="G42">
            <v>1471208.98</v>
          </cell>
        </row>
      </sheetData>
      <sheetData sheetId="17">
        <row r="3">
          <cell r="L3">
            <v>3944983</v>
          </cell>
        </row>
        <row r="4">
          <cell r="G4">
            <v>12064446</v>
          </cell>
        </row>
        <row r="5">
          <cell r="L5">
            <v>660907</v>
          </cell>
        </row>
        <row r="6">
          <cell r="L6">
            <v>66213</v>
          </cell>
        </row>
        <row r="11">
          <cell r="G11">
            <v>0</v>
          </cell>
          <cell r="L11">
            <v>9815425</v>
          </cell>
        </row>
        <row r="12">
          <cell r="L12">
            <v>3181956</v>
          </cell>
        </row>
        <row r="14">
          <cell r="G14">
            <v>480693</v>
          </cell>
          <cell r="L14">
            <v>4414964</v>
          </cell>
        </row>
        <row r="15">
          <cell r="L15">
            <v>1715564</v>
          </cell>
        </row>
        <row r="16">
          <cell r="G16">
            <v>5760276</v>
          </cell>
          <cell r="L16">
            <v>411328</v>
          </cell>
        </row>
        <row r="19">
          <cell r="L19">
            <v>663102</v>
          </cell>
        </row>
        <row r="22">
          <cell r="L22">
            <v>5291550</v>
          </cell>
        </row>
        <row r="23">
          <cell r="G23">
            <v>1081115</v>
          </cell>
          <cell r="L23">
            <v>5291550</v>
          </cell>
        </row>
        <row r="24">
          <cell r="G24">
            <v>1081115</v>
          </cell>
        </row>
        <row r="25">
          <cell r="L25">
            <v>0</v>
          </cell>
        </row>
        <row r="26">
          <cell r="L26">
            <v>0</v>
          </cell>
        </row>
        <row r="33">
          <cell r="G33">
            <v>390415</v>
          </cell>
        </row>
        <row r="34">
          <cell r="G34">
            <v>368900</v>
          </cell>
        </row>
        <row r="35">
          <cell r="G35">
            <v>0</v>
          </cell>
        </row>
        <row r="36">
          <cell r="L36">
            <v>2205829</v>
          </cell>
        </row>
        <row r="42">
          <cell r="G42">
            <v>4249851</v>
          </cell>
        </row>
      </sheetData>
      <sheetData sheetId="18">
        <row r="3">
          <cell r="G3">
            <v>1692829.72</v>
          </cell>
          <cell r="L3">
            <v>-464857.33</v>
          </cell>
        </row>
        <row r="4">
          <cell r="G4">
            <v>7288990.0499999998</v>
          </cell>
        </row>
        <row r="5">
          <cell r="L5">
            <v>108344</v>
          </cell>
        </row>
        <row r="6">
          <cell r="L6">
            <v>174267.07</v>
          </cell>
        </row>
        <row r="11">
          <cell r="G11">
            <v>0</v>
          </cell>
          <cell r="L11">
            <v>2973006.11</v>
          </cell>
        </row>
        <row r="12">
          <cell r="L12">
            <v>906340.78</v>
          </cell>
        </row>
        <row r="14">
          <cell r="G14">
            <v>1428203.83</v>
          </cell>
          <cell r="L14">
            <v>2996733.96</v>
          </cell>
        </row>
        <row r="15">
          <cell r="L15">
            <v>371864.26</v>
          </cell>
        </row>
        <row r="16">
          <cell r="G16">
            <v>2181.69</v>
          </cell>
        </row>
        <row r="19">
          <cell r="L19">
            <v>285623.59000000003</v>
          </cell>
        </row>
        <row r="22">
          <cell r="L22">
            <v>6000000</v>
          </cell>
        </row>
        <row r="23">
          <cell r="L23">
            <v>6000000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1698.31</v>
          </cell>
        </row>
        <row r="31">
          <cell r="L31">
            <v>0</v>
          </cell>
        </row>
        <row r="33">
          <cell r="G33">
            <v>201646.83</v>
          </cell>
        </row>
        <row r="34">
          <cell r="G34">
            <v>198727.76</v>
          </cell>
        </row>
        <row r="35">
          <cell r="G35">
            <v>430270.41</v>
          </cell>
        </row>
        <row r="36">
          <cell r="G36">
            <v>525874.35</v>
          </cell>
          <cell r="L36">
            <v>115433.21</v>
          </cell>
        </row>
        <row r="37">
          <cell r="G37">
            <v>95603.94</v>
          </cell>
          <cell r="L37">
            <v>10003.85</v>
          </cell>
        </row>
        <row r="42">
          <cell r="G42">
            <v>76652.960000000006</v>
          </cell>
        </row>
      </sheetData>
      <sheetData sheetId="19">
        <row r="3">
          <cell r="G3">
            <v>58982.34</v>
          </cell>
          <cell r="L3">
            <v>2947053.81</v>
          </cell>
        </row>
        <row r="4">
          <cell r="G4">
            <v>7400067.2199999997</v>
          </cell>
          <cell r="L4">
            <v>0</v>
          </cell>
        </row>
        <row r="5">
          <cell r="L5">
            <v>29147.61</v>
          </cell>
        </row>
        <row r="6">
          <cell r="L6">
            <v>1062995.54</v>
          </cell>
        </row>
        <row r="11">
          <cell r="G11">
            <v>0</v>
          </cell>
          <cell r="L11">
            <v>5591057.79</v>
          </cell>
        </row>
        <row r="12">
          <cell r="L12">
            <v>2732699.97</v>
          </cell>
        </row>
        <row r="14">
          <cell r="G14">
            <v>1008733.12</v>
          </cell>
          <cell r="L14">
            <v>4514360.51</v>
          </cell>
        </row>
        <row r="15">
          <cell r="L15">
            <v>2992599.79</v>
          </cell>
        </row>
        <row r="16">
          <cell r="G16">
            <v>1918781.69</v>
          </cell>
        </row>
        <row r="19">
          <cell r="L19">
            <v>2022061.56</v>
          </cell>
        </row>
        <row r="20">
          <cell r="G20">
            <v>3.4</v>
          </cell>
        </row>
        <row r="22">
          <cell r="L22">
            <v>2942000</v>
          </cell>
        </row>
        <row r="23">
          <cell r="L23">
            <v>2942000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13079.15</v>
          </cell>
        </row>
        <row r="29">
          <cell r="L29">
            <v>1322765.75</v>
          </cell>
        </row>
        <row r="31">
          <cell r="L31">
            <v>0</v>
          </cell>
        </row>
        <row r="33">
          <cell r="G33">
            <v>451081</v>
          </cell>
        </row>
        <row r="34">
          <cell r="G34">
            <v>161413.70000000001</v>
          </cell>
        </row>
        <row r="35">
          <cell r="G35">
            <v>2763432.3</v>
          </cell>
        </row>
        <row r="36">
          <cell r="G36">
            <v>2853016.5</v>
          </cell>
          <cell r="L36">
            <v>262096.2</v>
          </cell>
        </row>
        <row r="37">
          <cell r="G37">
            <v>89584.2</v>
          </cell>
          <cell r="L37">
            <v>153472.78</v>
          </cell>
        </row>
        <row r="42">
          <cell r="G42">
            <v>1695123.57</v>
          </cell>
        </row>
      </sheetData>
      <sheetData sheetId="20">
        <row r="3">
          <cell r="G3">
            <v>118969.35</v>
          </cell>
          <cell r="L3">
            <v>78845.39</v>
          </cell>
        </row>
        <row r="4">
          <cell r="G4">
            <v>4127455.1</v>
          </cell>
        </row>
        <row r="5">
          <cell r="L5">
            <v>30453.78</v>
          </cell>
        </row>
        <row r="6">
          <cell r="L6">
            <v>484535.19</v>
          </cell>
        </row>
        <row r="11">
          <cell r="G11">
            <v>0</v>
          </cell>
          <cell r="L11">
            <v>170271.29</v>
          </cell>
        </row>
        <row r="12">
          <cell r="L12">
            <v>95209.77</v>
          </cell>
        </row>
        <row r="14">
          <cell r="G14">
            <v>74862.47</v>
          </cell>
          <cell r="L14">
            <v>7550</v>
          </cell>
        </row>
        <row r="15">
          <cell r="G15">
            <v>5607.11</v>
          </cell>
          <cell r="L15">
            <v>4530</v>
          </cell>
        </row>
        <row r="19">
          <cell r="L19">
            <v>19709.900000000001</v>
          </cell>
        </row>
        <row r="22">
          <cell r="L22">
            <v>2440000</v>
          </cell>
        </row>
        <row r="23">
          <cell r="G23">
            <v>5607.11</v>
          </cell>
          <cell r="L23">
            <v>2440000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53888.03</v>
          </cell>
        </row>
        <row r="31">
          <cell r="L31">
            <v>76295.31</v>
          </cell>
        </row>
        <row r="33">
          <cell r="G33">
            <v>326697.01</v>
          </cell>
          <cell r="L33">
            <v>76295.31</v>
          </cell>
        </row>
        <row r="34">
          <cell r="G34">
            <v>228281.02</v>
          </cell>
        </row>
        <row r="35">
          <cell r="G35">
            <v>0</v>
          </cell>
        </row>
        <row r="36">
          <cell r="L36">
            <v>128731.8</v>
          </cell>
        </row>
        <row r="37">
          <cell r="L37">
            <v>1208002.79</v>
          </cell>
        </row>
        <row r="42">
          <cell r="G42">
            <v>26250.18</v>
          </cell>
        </row>
      </sheetData>
      <sheetData sheetId="21">
        <row r="3">
          <cell r="L3">
            <v>0</v>
          </cell>
        </row>
        <row r="4">
          <cell r="G4">
            <v>5107848.3600000003</v>
          </cell>
          <cell r="L4">
            <v>0</v>
          </cell>
        </row>
        <row r="5">
          <cell r="L5">
            <v>5980.28</v>
          </cell>
        </row>
        <row r="6">
          <cell r="L6">
            <v>0</v>
          </cell>
        </row>
        <row r="11">
          <cell r="G11">
            <v>0</v>
          </cell>
          <cell r="L11">
            <v>384777.83</v>
          </cell>
        </row>
        <row r="12">
          <cell r="L12">
            <v>-60013.7</v>
          </cell>
        </row>
        <row r="14">
          <cell r="G14">
            <v>4337.53</v>
          </cell>
        </row>
        <row r="16">
          <cell r="G16">
            <v>32021.119999999999</v>
          </cell>
        </row>
        <row r="17">
          <cell r="L17">
            <v>116353.9</v>
          </cell>
        </row>
        <row r="19">
          <cell r="L19">
            <v>1024.92</v>
          </cell>
        </row>
        <row r="20">
          <cell r="G20">
            <v>179588.24</v>
          </cell>
        </row>
        <row r="22">
          <cell r="L22">
            <v>3550000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0</v>
          </cell>
        </row>
        <row r="33">
          <cell r="G33">
            <v>11762.7</v>
          </cell>
        </row>
        <row r="35">
          <cell r="G35">
            <v>0</v>
          </cell>
        </row>
        <row r="36">
          <cell r="L36">
            <v>419215.97</v>
          </cell>
        </row>
        <row r="37">
          <cell r="L37">
            <v>788769.37</v>
          </cell>
        </row>
        <row r="39">
          <cell r="G39">
            <v>9090</v>
          </cell>
        </row>
        <row r="40">
          <cell r="G40">
            <v>18511.98</v>
          </cell>
        </row>
      </sheetData>
      <sheetData sheetId="22">
        <row r="4">
          <cell r="G4">
            <v>8891918.8100000005</v>
          </cell>
        </row>
        <row r="5">
          <cell r="L5">
            <v>47776.68</v>
          </cell>
        </row>
        <row r="6">
          <cell r="L6">
            <v>1220904.94</v>
          </cell>
        </row>
        <row r="11">
          <cell r="G11">
            <v>0</v>
          </cell>
          <cell r="L11">
            <v>3661656.2</v>
          </cell>
        </row>
        <row r="14">
          <cell r="G14">
            <v>40589.15</v>
          </cell>
          <cell r="L14">
            <v>1246601.96</v>
          </cell>
        </row>
        <row r="16">
          <cell r="G16">
            <v>1948565.47</v>
          </cell>
        </row>
        <row r="17">
          <cell r="G17">
            <v>4047</v>
          </cell>
          <cell r="L17">
            <v>770580.96</v>
          </cell>
        </row>
        <row r="18">
          <cell r="G18">
            <v>0.02</v>
          </cell>
        </row>
        <row r="19">
          <cell r="L19">
            <v>239834.76</v>
          </cell>
        </row>
        <row r="20">
          <cell r="G20">
            <v>257308.33</v>
          </cell>
        </row>
        <row r="22">
          <cell r="L22">
            <v>3650000</v>
          </cell>
        </row>
        <row r="23">
          <cell r="G23">
            <v>232370.77</v>
          </cell>
          <cell r="L23">
            <v>0</v>
          </cell>
        </row>
        <row r="24">
          <cell r="G24">
            <v>232370.77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0</v>
          </cell>
        </row>
        <row r="33">
          <cell r="G33">
            <v>143688.16</v>
          </cell>
        </row>
        <row r="34">
          <cell r="G34">
            <v>93865.75</v>
          </cell>
        </row>
        <row r="35">
          <cell r="G35">
            <v>0</v>
          </cell>
        </row>
        <row r="36">
          <cell r="L36">
            <v>2475507.23</v>
          </cell>
        </row>
        <row r="37">
          <cell r="L37">
            <v>5544289.5800000001</v>
          </cell>
        </row>
        <row r="42">
          <cell r="G42">
            <v>7672995.1200000001</v>
          </cell>
        </row>
      </sheetData>
      <sheetData sheetId="23">
        <row r="3">
          <cell r="G3">
            <v>480021.91</v>
          </cell>
          <cell r="L3">
            <v>164401.89000000001</v>
          </cell>
        </row>
        <row r="4">
          <cell r="G4">
            <v>734945.4</v>
          </cell>
        </row>
        <row r="5">
          <cell r="L5">
            <v>223145.99</v>
          </cell>
        </row>
        <row r="6">
          <cell r="L6">
            <v>15965.43</v>
          </cell>
        </row>
        <row r="11">
          <cell r="G11">
            <v>0</v>
          </cell>
          <cell r="L11">
            <v>2410299.41</v>
          </cell>
        </row>
        <row r="12">
          <cell r="L12">
            <v>1110651.98</v>
          </cell>
        </row>
        <row r="14">
          <cell r="G14">
            <v>1034444.81</v>
          </cell>
          <cell r="L14">
            <v>744237.31</v>
          </cell>
        </row>
        <row r="15">
          <cell r="G15">
            <v>251660.51</v>
          </cell>
          <cell r="L15">
            <v>342306.83</v>
          </cell>
        </row>
        <row r="16">
          <cell r="G16">
            <v>535374.81000000006</v>
          </cell>
        </row>
        <row r="17">
          <cell r="G17">
            <v>121116.42</v>
          </cell>
        </row>
        <row r="19">
          <cell r="L19">
            <v>555348.4</v>
          </cell>
        </row>
        <row r="20">
          <cell r="G20">
            <v>31000</v>
          </cell>
        </row>
        <row r="22">
          <cell r="L22">
            <v>2620000</v>
          </cell>
        </row>
        <row r="23">
          <cell r="G23">
            <v>372776.93</v>
          </cell>
          <cell r="L23">
            <v>2620000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672.13</v>
          </cell>
        </row>
        <row r="31">
          <cell r="L31">
            <v>1279.32</v>
          </cell>
        </row>
        <row r="33">
          <cell r="G33">
            <v>114659.28</v>
          </cell>
          <cell r="L33">
            <v>1279.32</v>
          </cell>
        </row>
        <row r="34">
          <cell r="G34">
            <v>111055.53</v>
          </cell>
        </row>
        <row r="35">
          <cell r="G35">
            <v>0</v>
          </cell>
        </row>
        <row r="36">
          <cell r="L36">
            <v>118497.15</v>
          </cell>
        </row>
        <row r="37">
          <cell r="L37">
            <v>114799.5</v>
          </cell>
        </row>
        <row r="42">
          <cell r="G42">
            <v>2693738.4</v>
          </cell>
        </row>
      </sheetData>
      <sheetData sheetId="24">
        <row r="3">
          <cell r="G3">
            <v>1073986.93</v>
          </cell>
          <cell r="L3">
            <v>-1209083.26</v>
          </cell>
        </row>
        <row r="4">
          <cell r="G4">
            <v>13380004.529999999</v>
          </cell>
        </row>
        <row r="5">
          <cell r="L5">
            <v>733882.79</v>
          </cell>
        </row>
        <row r="6">
          <cell r="L6">
            <v>3524284.2</v>
          </cell>
        </row>
        <row r="11">
          <cell r="G11">
            <v>0</v>
          </cell>
          <cell r="L11">
            <v>8485055.4700000007</v>
          </cell>
        </row>
        <row r="12">
          <cell r="L12">
            <v>2947223.72</v>
          </cell>
        </row>
        <row r="14">
          <cell r="G14">
            <v>401817.39</v>
          </cell>
          <cell r="L14">
            <v>2515475.14</v>
          </cell>
        </row>
        <row r="15">
          <cell r="L15">
            <v>598106.18999999994</v>
          </cell>
        </row>
        <row r="16">
          <cell r="G16">
            <v>851304.53</v>
          </cell>
        </row>
        <row r="19">
          <cell r="L19">
            <v>1214025.02</v>
          </cell>
        </row>
        <row r="22">
          <cell r="L22">
            <v>3500000</v>
          </cell>
        </row>
        <row r="23">
          <cell r="L23">
            <v>3500000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0</v>
          </cell>
        </row>
        <row r="33">
          <cell r="G33">
            <v>270868.09999999998</v>
          </cell>
        </row>
        <row r="34">
          <cell r="G34">
            <v>181798.87</v>
          </cell>
        </row>
        <row r="35">
          <cell r="G35">
            <v>764556</v>
          </cell>
        </row>
        <row r="36">
          <cell r="G36">
            <v>870000</v>
          </cell>
          <cell r="L36">
            <v>2270720.85</v>
          </cell>
        </row>
        <row r="37">
          <cell r="G37">
            <v>105444</v>
          </cell>
          <cell r="L37">
            <v>3542748.96</v>
          </cell>
        </row>
        <row r="42">
          <cell r="G42">
            <v>4471040.6500000004</v>
          </cell>
        </row>
      </sheetData>
      <sheetData sheetId="25">
        <row r="3">
          <cell r="G3">
            <v>185000</v>
          </cell>
          <cell r="L3">
            <v>1312515.44</v>
          </cell>
        </row>
        <row r="4">
          <cell r="G4">
            <v>5606283.0700000003</v>
          </cell>
        </row>
        <row r="5">
          <cell r="L5">
            <v>24058.78</v>
          </cell>
        </row>
        <row r="6">
          <cell r="L6">
            <v>393518.17</v>
          </cell>
        </row>
        <row r="11">
          <cell r="G11">
            <v>0</v>
          </cell>
          <cell r="L11">
            <v>3571548.55</v>
          </cell>
        </row>
        <row r="12">
          <cell r="L12">
            <v>1917339.89</v>
          </cell>
        </row>
        <row r="14">
          <cell r="G14">
            <v>575044.54</v>
          </cell>
          <cell r="L14">
            <v>1852147.56</v>
          </cell>
        </row>
        <row r="15">
          <cell r="L15">
            <v>1289306.3600000001</v>
          </cell>
        </row>
        <row r="16">
          <cell r="G16">
            <v>833845.74</v>
          </cell>
        </row>
        <row r="19">
          <cell r="L19">
            <v>599131.34</v>
          </cell>
        </row>
        <row r="22">
          <cell r="L22">
            <v>2977000</v>
          </cell>
        </row>
        <row r="23">
          <cell r="L23">
            <v>2977000</v>
          </cell>
        </row>
        <row r="26">
          <cell r="L26">
            <v>0</v>
          </cell>
        </row>
        <row r="27">
          <cell r="L27">
            <v>16604.689999999999</v>
          </cell>
        </row>
        <row r="33">
          <cell r="G33">
            <v>286791.2</v>
          </cell>
        </row>
        <row r="34">
          <cell r="G34">
            <v>278473.2</v>
          </cell>
        </row>
        <row r="35">
          <cell r="G35">
            <v>588000</v>
          </cell>
        </row>
        <row r="36">
          <cell r="G36">
            <v>700000</v>
          </cell>
          <cell r="L36">
            <v>142552.37</v>
          </cell>
        </row>
        <row r="37">
          <cell r="G37">
            <v>112000</v>
          </cell>
          <cell r="L37">
            <v>133440.57</v>
          </cell>
        </row>
        <row r="42">
          <cell r="G42">
            <v>19379.87</v>
          </cell>
        </row>
      </sheetData>
      <sheetData sheetId="26">
        <row r="3">
          <cell r="G3">
            <v>296669.59000000003</v>
          </cell>
          <cell r="L3">
            <v>1513692.8</v>
          </cell>
        </row>
        <row r="4">
          <cell r="G4">
            <v>77643.460000000006</v>
          </cell>
        </row>
        <row r="5">
          <cell r="L5">
            <v>1516297.29</v>
          </cell>
        </row>
        <row r="6">
          <cell r="G6">
            <v>3194687.34</v>
          </cell>
          <cell r="L6">
            <v>5668564.3200000003</v>
          </cell>
        </row>
        <row r="10">
          <cell r="G10">
            <v>369403.37</v>
          </cell>
        </row>
        <row r="11">
          <cell r="G11">
            <v>0</v>
          </cell>
          <cell r="L11">
            <v>6188178.5199999996</v>
          </cell>
        </row>
        <row r="12">
          <cell r="L12">
            <v>4155092.01</v>
          </cell>
        </row>
        <row r="14">
          <cell r="G14">
            <v>1327679.7</v>
          </cell>
          <cell r="L14">
            <v>1335836.5</v>
          </cell>
        </row>
        <row r="15">
          <cell r="L15">
            <v>907056.23</v>
          </cell>
        </row>
        <row r="16">
          <cell r="G16">
            <v>3873249.37</v>
          </cell>
        </row>
        <row r="18">
          <cell r="G18">
            <v>4753897.92</v>
          </cell>
        </row>
        <row r="19">
          <cell r="L19">
            <v>903781.35</v>
          </cell>
        </row>
        <row r="20">
          <cell r="G20">
            <v>570254.78</v>
          </cell>
        </row>
        <row r="22">
          <cell r="L22">
            <v>5000000</v>
          </cell>
        </row>
        <row r="23">
          <cell r="L23">
            <v>5000000</v>
          </cell>
        </row>
        <row r="26">
          <cell r="L26">
            <v>0</v>
          </cell>
        </row>
        <row r="27">
          <cell r="G27">
            <v>1115270.5900000001</v>
          </cell>
          <cell r="L27">
            <v>119710.75</v>
          </cell>
        </row>
        <row r="31">
          <cell r="L31">
            <v>0</v>
          </cell>
        </row>
        <row r="33">
          <cell r="G33">
            <v>833544.49</v>
          </cell>
        </row>
        <row r="34">
          <cell r="G34">
            <v>253941.69</v>
          </cell>
        </row>
        <row r="35">
          <cell r="G35">
            <v>0</v>
          </cell>
        </row>
        <row r="36">
          <cell r="L36">
            <v>175913.62</v>
          </cell>
        </row>
        <row r="42">
          <cell r="G42">
            <v>1201467.99</v>
          </cell>
        </row>
      </sheetData>
      <sheetData sheetId="27">
        <row r="3">
          <cell r="G3">
            <v>71886.559999999998</v>
          </cell>
          <cell r="L3">
            <v>173411.45</v>
          </cell>
        </row>
        <row r="4">
          <cell r="G4">
            <v>3961907.08</v>
          </cell>
        </row>
        <row r="5">
          <cell r="L5">
            <v>87290.11</v>
          </cell>
        </row>
        <row r="6">
          <cell r="L6">
            <v>231437.56</v>
          </cell>
        </row>
        <row r="11">
          <cell r="G11">
            <v>0</v>
          </cell>
          <cell r="L11">
            <v>5377447.9900000002</v>
          </cell>
        </row>
        <row r="12">
          <cell r="L12">
            <v>373046.47</v>
          </cell>
        </row>
        <row r="14">
          <cell r="G14">
            <v>3425071.2</v>
          </cell>
          <cell r="L14">
            <v>1971838.58</v>
          </cell>
        </row>
        <row r="15">
          <cell r="L15">
            <v>674821.24</v>
          </cell>
        </row>
        <row r="16">
          <cell r="G16">
            <v>1745853.03</v>
          </cell>
        </row>
        <row r="18">
          <cell r="G18">
            <v>274270.2</v>
          </cell>
        </row>
        <row r="20">
          <cell r="G20">
            <v>540</v>
          </cell>
        </row>
        <row r="22">
          <cell r="L22">
            <v>3005000</v>
          </cell>
        </row>
        <row r="26">
          <cell r="L26">
            <v>0</v>
          </cell>
        </row>
        <row r="33">
          <cell r="G33">
            <v>130857.66</v>
          </cell>
        </row>
        <row r="34">
          <cell r="G34">
            <v>111853</v>
          </cell>
        </row>
        <row r="35">
          <cell r="G35">
            <v>0</v>
          </cell>
        </row>
        <row r="36">
          <cell r="L36">
            <v>132388.68</v>
          </cell>
        </row>
        <row r="37">
          <cell r="L37">
            <v>160611.51999999999</v>
          </cell>
        </row>
        <row r="42">
          <cell r="G42">
            <v>593025.44999999995</v>
          </cell>
        </row>
      </sheetData>
      <sheetData sheetId="28">
        <row r="3">
          <cell r="G3">
            <v>192518.46</v>
          </cell>
          <cell r="L3">
            <v>80502.880000000005</v>
          </cell>
        </row>
        <row r="4">
          <cell r="G4">
            <v>1463930.4</v>
          </cell>
        </row>
        <row r="5">
          <cell r="L5">
            <v>19722.810000000001</v>
          </cell>
        </row>
        <row r="6">
          <cell r="L6">
            <v>1331701.49</v>
          </cell>
        </row>
        <row r="11">
          <cell r="G11">
            <v>0</v>
          </cell>
          <cell r="L11">
            <v>1161649.78</v>
          </cell>
        </row>
        <row r="12">
          <cell r="L12">
            <v>360041.96</v>
          </cell>
        </row>
        <row r="14">
          <cell r="G14">
            <v>1032201.38</v>
          </cell>
          <cell r="L14">
            <v>366133.23</v>
          </cell>
        </row>
        <row r="15">
          <cell r="L15">
            <v>198906.9</v>
          </cell>
        </row>
        <row r="16">
          <cell r="G16">
            <v>1302739.06</v>
          </cell>
        </row>
        <row r="19">
          <cell r="L19">
            <v>85591.4</v>
          </cell>
        </row>
        <row r="20">
          <cell r="G20">
            <v>334039.59000000003</v>
          </cell>
        </row>
        <row r="22">
          <cell r="L22">
            <v>3028000</v>
          </cell>
        </row>
        <row r="23">
          <cell r="G23">
            <v>866859.93</v>
          </cell>
          <cell r="L23">
            <v>4000000</v>
          </cell>
        </row>
        <row r="25">
          <cell r="L25">
            <v>0</v>
          </cell>
        </row>
        <row r="26">
          <cell r="L26">
            <v>0</v>
          </cell>
        </row>
        <row r="31">
          <cell r="L31">
            <v>405473.46</v>
          </cell>
        </row>
        <row r="32">
          <cell r="L32">
            <v>405473.46</v>
          </cell>
        </row>
        <row r="33">
          <cell r="G33">
            <v>295583.67</v>
          </cell>
        </row>
        <row r="34">
          <cell r="G34">
            <v>265153.03999999998</v>
          </cell>
        </row>
        <row r="35">
          <cell r="G35">
            <v>0</v>
          </cell>
        </row>
        <row r="37">
          <cell r="L37">
            <v>343037.31</v>
          </cell>
        </row>
        <row r="42">
          <cell r="G42">
            <v>229197.13</v>
          </cell>
        </row>
      </sheetData>
      <sheetData sheetId="29">
        <row r="11">
          <cell r="G11">
            <v>0</v>
          </cell>
        </row>
        <row r="26">
          <cell r="L26">
            <v>0</v>
          </cell>
        </row>
        <row r="35">
          <cell r="G35">
            <v>0</v>
          </cell>
        </row>
      </sheetData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opLeftCell="A40" workbookViewId="0">
      <selection activeCell="F57" sqref="F57"/>
    </sheetView>
  </sheetViews>
  <sheetFormatPr defaultRowHeight="15" x14ac:dyDescent="0.25"/>
  <cols>
    <col min="1" max="1" width="7.28515625" customWidth="1"/>
    <col min="3" max="3" width="25" bestFit="1" customWidth="1"/>
    <col min="4" max="4" width="13.85546875" bestFit="1" customWidth="1"/>
    <col min="5" max="5" width="20.28515625" bestFit="1" customWidth="1"/>
    <col min="6" max="7" width="13.85546875" bestFit="1" customWidth="1"/>
    <col min="8" max="8" width="12.85546875" bestFit="1" customWidth="1"/>
    <col min="10" max="10" width="9.85546875" bestFit="1" customWidth="1"/>
    <col min="11" max="11" width="12.85546875" bestFit="1" customWidth="1"/>
    <col min="12" max="12" width="13.85546875" bestFit="1" customWidth="1"/>
  </cols>
  <sheetData>
    <row r="2" spans="1:12" x14ac:dyDescent="0.25">
      <c r="A2" s="1"/>
      <c r="B2" s="2"/>
      <c r="C2" s="1"/>
      <c r="D2" s="3"/>
      <c r="E2" s="3" t="s">
        <v>0</v>
      </c>
      <c r="F2" s="3"/>
      <c r="G2" s="1"/>
      <c r="H2" s="1"/>
      <c r="I2" s="1"/>
      <c r="J2" s="1"/>
      <c r="K2" s="1"/>
      <c r="L2" s="1"/>
    </row>
    <row r="3" spans="1:12" x14ac:dyDescent="0.25">
      <c r="A3" s="4"/>
      <c r="B3" s="4"/>
      <c r="C3" s="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12" x14ac:dyDescent="0.25">
      <c r="A4" s="5" t="s">
        <v>10</v>
      </c>
      <c r="B4" s="6" t="s">
        <v>11</v>
      </c>
      <c r="C4" s="7"/>
      <c r="D4" s="8">
        <f t="shared" ref="D4:K4" si="0">D5+D6+D7+D8+D15+D22</f>
        <v>127430009.84</v>
      </c>
      <c r="E4" s="8">
        <f t="shared" si="0"/>
        <v>13962296.659999998</v>
      </c>
      <c r="F4" s="8">
        <f t="shared" si="0"/>
        <v>435081148.89999998</v>
      </c>
      <c r="G4" s="8">
        <f t="shared" si="0"/>
        <v>113899455.74999997</v>
      </c>
      <c r="H4" s="8">
        <f t="shared" si="0"/>
        <v>14717571.050000001</v>
      </c>
      <c r="I4" s="8">
        <f t="shared" si="0"/>
        <v>0</v>
      </c>
      <c r="J4" s="8">
        <f t="shared" si="0"/>
        <v>22391.29</v>
      </c>
      <c r="K4" s="8">
        <f t="shared" si="0"/>
        <v>21376748.359999996</v>
      </c>
      <c r="L4" s="8">
        <f>+K4+J4+I4+H4+G4+F4+E4+D4</f>
        <v>726489621.8499999</v>
      </c>
    </row>
    <row r="5" spans="1:12" x14ac:dyDescent="0.25">
      <c r="A5" s="5"/>
      <c r="B5" s="9" t="s">
        <v>12</v>
      </c>
      <c r="C5" s="5" t="s">
        <v>13</v>
      </c>
      <c r="D5" s="10">
        <f>+[1]ZURİCH!D3+[1]ZİRVE!D3+[1]ÜNİVERSAL!D3+[1]TÜRK!D3+[1]TOWER!D3+[1]ŞEKER!D3+[1]SEGURE!D3+[1]AVEON!D3+[1]LİMASOL!D3+[1]KIBRIS!D3+[1]NORTHPRİME!D3+[1]İKTİSAT!D3+[1]GÜVEN!D3+[1]GÜNEŞ!D3+[1]GROUPAMA!D3+[1]GOLD!D3+'[1]CAN SİGORTA'!D3+[1]DAĞLI!D3+[1]CREDİTWEST!D3+[1]COMMERCIAL!D3+'[1]KIBRIS KAPİTAL INS.'!D3+[1]BEY!D3+[1]AXA!D3+[1]EUROCİTY!D3+'[1]AS-CAN'!D3+[1]ANADOLU!D3+'[1]GULF SİGORTA A.Ş.'!D3+'[1]ZİRAAT '!B4+[1]MAPREE!D4+[1]AKFİNANS!D3</f>
        <v>53435118.670000002</v>
      </c>
      <c r="E5" s="10">
        <f>+[1]ZURİCH!E3+[1]ZİRVE!E3+[1]ÜNİVERSAL!E3+[1]TÜRK!E3+[1]TOWER!E3+[1]ŞEKER!E3+[1]SEGURE!E3+[1]AVEON!E3+[1]LİMASOL!E3+[1]KIBRIS!E3+[1]NORTHPRİME!E3+[1]İKTİSAT!E3+[1]GÜVEN!E3+[1]GÜNEŞ!E3+[1]GROUPAMA!E3+[1]GOLD!E3+'[1]CAN SİGORTA'!E3+[1]DAĞLI!E3+[1]CREDİTWEST!E3+[1]COMMERCIAL!E3+'[1]KIBRIS KAPİTAL INS.'!E3+[1]BEY!E3+[1]AXA!E3+[1]EUROCİTY!E3+'[1]AS-CAN'!E3+[1]ANADOLU!E3+'[1]GULF SİGORTA A.Ş.'!E3+'[1]ZİRAAT '!C4+[1]MAPREE!E4+[1]AKFİNANS!E3</f>
        <v>6840353.2300000004</v>
      </c>
      <c r="F5" s="10">
        <f>+[1]ZURİCH!F3+[1]ZİRVE!F3+[1]ÜNİVERSAL!F3+[1]TÜRK!F3+[1]TOWER!F3+[1]ŞEKER!F3+[1]SEGURE!F3+[1]AVEON!F3+[1]LİMASOL!F3+[1]KIBRIS!F3+[1]NORTHPRİME!F3+[1]İKTİSAT!F3+[1]GÜVEN!F3+[1]GÜNEŞ!F3+[1]GROUPAMA!F3+[1]GOLD!F3+'[1]CAN SİGORTA'!F3+[1]DAĞLI!F3+[1]CREDİTWEST!F3+[1]COMMERCIAL!F3+'[1]KIBRIS KAPİTAL INS.'!F3+[1]BEY!F3+[1]AXA!F3+[1]EUROCİTY!F3+'[1]AS-CAN'!F3+[1]ANADOLU!F3+'[1]GULF SİGORTA A.Ş.'!F3+'[1]ZİRAAT '!D4+[1]MAPREE!F4+[1]AKFİNANS!F3</f>
        <v>198788962.19</v>
      </c>
      <c r="G5" s="10">
        <f>+[1]ZURİCH!G3+[1]ZİRVE!G3+[1]ÜNİVERSAL!G3+[1]TÜRK!G3+[1]TOWER!G3+[1]ŞEKER!G3+[1]SEGURE!G3+[1]AVEON!G3+[1]LİMASOL!G3+[1]KIBRIS!G3+[1]NORTHPRİME!G3+[1]İKTİSAT!G3+[1]GÜVEN!G3+[1]GÜNEŞ!G3+[1]GROUPAMA!G3+[1]GOLD!G3+'[1]CAN SİGORTA'!G3+[1]DAĞLI!G3+[1]CREDİTWEST!G3+[1]COMMERCIAL!G3+'[1]KIBRIS KAPİTAL INS.'!G3+[1]BEY!G3+[1]AXA!G3+[1]EUROCİTY!G3+'[1]AS-CAN'!G3+[1]ANADOLU!G3+'[1]GULF SİGORTA A.Ş.'!G3+'[1]ZİRAAT '!E4+[1]MAPREE!G4+[1]AKFİNANS!G3</f>
        <v>50286546.589999989</v>
      </c>
      <c r="H5" s="10">
        <f>+[1]ZURİCH!H3+[1]ZİRVE!H3+[1]ÜNİVERSAL!H3+[1]TÜRK!H3+[1]TOWER!H3+[1]ŞEKER!H3+[1]SEGURE!H3+[1]AVEON!H3+[1]LİMASOL!H3+[1]KIBRIS!H3+[1]NORTHPRİME!H3+[1]İKTİSAT!H3+[1]GÜVEN!H3+[1]GÜNEŞ!H3+[1]GROUPAMA!H3+[1]GOLD!H3+'[1]CAN SİGORTA'!H3+[1]DAĞLI!H3+[1]CREDİTWEST!H3+[1]COMMERCIAL!H3+'[1]KIBRIS KAPİTAL INS.'!H3+[1]BEY!H3+[1]AXA!H3+[1]EUROCİTY!H3+'[1]AS-CAN'!H3+[1]ANADOLU!H3+'[1]GULF SİGORTA A.Ş.'!H3+'[1]ZİRAAT '!F4+[1]MAPREE!H4+[1]AKFİNANS!H3</f>
        <v>6062019.1200000001</v>
      </c>
      <c r="I5" s="10">
        <f>+[1]ZURİCH!I3+[1]ZİRVE!I3+[1]ÜNİVERSAL!I3+[1]TÜRK!I3+[1]TOWER!I3+[1]ŞEKER!I3+[1]SEGURE!I3+[1]AVEON!I3+[1]LİMASOL!I3+[1]KIBRIS!I3+[1]NORTHPRİME!I3+[1]İKTİSAT!I3+[1]GÜVEN!I3+[1]GÜNEŞ!I3+[1]GROUPAMA!I3+[1]GOLD!I3+'[1]CAN SİGORTA'!I3+[1]DAĞLI!I3+[1]CREDİTWEST!I3+[1]COMMERCIAL!I3+'[1]KIBRIS KAPİTAL INS.'!I3+[1]BEY!I3+[1]AXA!I3+[1]EUROCİTY!I3+'[1]AS-CAN'!I3+[1]ANADOLU!I3+'[1]GULF SİGORTA A.Ş.'!I3+'[1]ZİRAAT '!G4+[1]MAPREE!I4+[1]AKFİNANS!I3</f>
        <v>0</v>
      </c>
      <c r="J5" s="10">
        <f>+[1]ZURİCH!J3+[1]ZİRVE!J3+[1]ÜNİVERSAL!J3+[1]TÜRK!J3+[1]TOWER!J3+[1]ŞEKER!J3+[1]SEGURE!J3+[1]AVEON!J3+[1]LİMASOL!J3+[1]KIBRIS!J3+[1]NORTHPRİME!J3+[1]İKTİSAT!J3+[1]GÜVEN!J3+[1]GÜNEŞ!J3+[1]GROUPAMA!J3+[1]GOLD!J3+'[1]CAN SİGORTA'!J3+[1]DAĞLI!J3+[1]CREDİTWEST!J3+[1]COMMERCIAL!J3+'[1]KIBRIS KAPİTAL INS.'!J3+[1]BEY!J3+[1]AXA!J3+[1]EUROCİTY!J3+'[1]AS-CAN'!J3+[1]ANADOLU!J3+'[1]GULF SİGORTA A.Ş.'!J3+'[1]ZİRAAT '!H4+[1]MAPREE!J4+[1]AKFİNANS!J3</f>
        <v>14830.23</v>
      </c>
      <c r="K5" s="10">
        <f>+[1]ZURİCH!K3+[1]ZİRVE!K3+[1]ÜNİVERSAL!K3+[1]TÜRK!K3+[1]TOWER!K3+[1]ŞEKER!K3+[1]SEGURE!K3+[1]AVEON!K3+[1]LİMASOL!K3+[1]KIBRIS!K3+[1]NORTHPRİME!K3+[1]İKTİSAT!K3+[1]GÜVEN!K3+[1]GÜNEŞ!K3+[1]GROUPAMA!K3+[1]GOLD!K3+'[1]CAN SİGORTA'!K3+[1]DAĞLI!K3+[1]CREDİTWEST!K3+[1]COMMERCIAL!K3+'[1]KIBRIS KAPİTAL INS.'!K3+[1]BEY!K3+[1]AXA!K3+[1]EUROCİTY!K3+'[1]AS-CAN'!K3+[1]ANADOLU!K3+'[1]GULF SİGORTA A.Ş.'!K3+'[1]ZİRAAT '!I4+[1]MAPREE!K4+[1]AKFİNANS!K3</f>
        <v>10255826.189999999</v>
      </c>
      <c r="L5" s="11">
        <f t="shared" ref="L5:L36" si="1">+K5+J5+I5+H5+G5+F5+E5+D5</f>
        <v>325683656.22000003</v>
      </c>
    </row>
    <row r="6" spans="1:12" x14ac:dyDescent="0.25">
      <c r="A6" s="5"/>
      <c r="B6" s="9" t="s">
        <v>14</v>
      </c>
      <c r="C6" s="5" t="s">
        <v>15</v>
      </c>
      <c r="D6" s="10">
        <f>+[1]ZURİCH!D4+[1]ZİRVE!D4+[1]ÜNİVERSAL!D4+[1]TÜRK!D4+[1]TOWER!D4+[1]ŞEKER!D4+[1]SEGURE!D4+[1]AVEON!D4+[1]LİMASOL!D4+[1]KIBRIS!D4+[1]NORTHPRİME!D4+[1]İKTİSAT!D4+[1]GÜVEN!D4+[1]GÜNEŞ!D4+[1]GROUPAMA!D4+[1]GOLD!D4+'[1]CAN SİGORTA'!D4+[1]DAĞLI!D4+[1]CREDİTWEST!D4+[1]COMMERCIAL!D4+'[1]KIBRIS KAPİTAL INS.'!D4+[1]BEY!D4+[1]AXA!D4+[1]EUROCİTY!D4+'[1]AS-CAN'!D4+[1]ANADOLU!D4+'[1]GULF SİGORTA A.Ş.'!D4+'[1]ZİRAAT '!B5+[1]MAPREE!D5+[1]AKFİNANS!D4</f>
        <v>6192692.4299999997</v>
      </c>
      <c r="E6" s="10">
        <f>+[1]ZURİCH!E4+[1]ZİRVE!E4+[1]ÜNİVERSAL!E4+[1]TÜRK!E4+[1]TOWER!E4+[1]ŞEKER!E4+[1]SEGURE!E4+[1]AVEON!E4+[1]LİMASOL!E4+[1]KIBRIS!E4+[1]NORTHPRİME!E4+[1]İKTİSAT!E4+[1]GÜVEN!E4+[1]GÜNEŞ!E4+[1]GROUPAMA!E4+[1]GOLD!E4+'[1]CAN SİGORTA'!E4+[1]DAĞLI!E4+[1]CREDİTWEST!E4+[1]COMMERCIAL!E4+'[1]KIBRIS KAPİTAL INS.'!E4+[1]BEY!E4+[1]AXA!E4+[1]EUROCİTY!E4+'[1]AS-CAN'!E4+[1]ANADOLU!E4+'[1]GULF SİGORTA A.Ş.'!E4+'[1]ZİRAAT '!C5+[1]MAPREE!E5+[1]AKFİNANS!E4</f>
        <v>962776.5</v>
      </c>
      <c r="F6" s="10">
        <f>+[1]ZURİCH!F4+[1]ZİRVE!F4+[1]ÜNİVERSAL!F4+[1]TÜRK!F4+[1]TOWER!F4+[1]ŞEKER!F4+[1]SEGURE!F4+[1]AVEON!F4+[1]LİMASOL!F4+[1]KIBRIS!F4+[1]NORTHPRİME!F4+[1]İKTİSAT!F4+[1]GÜVEN!F4+[1]GÜNEŞ!F4+[1]GROUPAMA!F4+[1]GOLD!F4+'[1]CAN SİGORTA'!F4+[1]DAĞLI!F4+[1]CREDİTWEST!F4+[1]COMMERCIAL!F4+'[1]KIBRIS KAPİTAL INS.'!F4+[1]BEY!F4+[1]AXA!F4+[1]EUROCİTY!F4+'[1]AS-CAN'!F4+[1]ANADOLU!F4+'[1]GULF SİGORTA A.Ş.'!F4+'[1]ZİRAAT '!D5+[1]MAPREE!F5+[1]AKFİNANS!F4</f>
        <v>21731898.209999997</v>
      </c>
      <c r="G6" s="10">
        <f>+[1]ZURİCH!G4+[1]ZİRVE!G4+[1]ÜNİVERSAL!G4+[1]TÜRK!G4+[1]TOWER!G4+[1]ŞEKER!G4+[1]SEGURE!G4+[1]AVEON!G4+[1]LİMASOL!G4+[1]KIBRIS!G4+[1]NORTHPRİME!G4+[1]İKTİSAT!G4+[1]GÜVEN!G4+[1]GÜNEŞ!G4+[1]GROUPAMA!G4+[1]GOLD!G4+'[1]CAN SİGORTA'!G4+[1]DAĞLI!G4+[1]CREDİTWEST!G4+[1]COMMERCIAL!G4+'[1]KIBRIS KAPİTAL INS.'!G4+[1]BEY!G4+[1]AXA!G4+[1]EUROCİTY!G4+'[1]AS-CAN'!G4+[1]ANADOLU!G4+'[1]GULF SİGORTA A.Ş.'!G4+'[1]ZİRAAT '!E5+[1]MAPREE!G5+[1]AKFİNANS!G4</f>
        <v>8477949.4199999999</v>
      </c>
      <c r="H6" s="10">
        <f>+[1]ZURİCH!H4+[1]ZİRVE!H4+[1]ÜNİVERSAL!H4+[1]TÜRK!H4+[1]TOWER!H4+[1]ŞEKER!H4+[1]SEGURE!H4+[1]AVEON!H4+[1]LİMASOL!H4+[1]KIBRIS!H4+[1]NORTHPRİME!H4+[1]İKTİSAT!H4+[1]GÜVEN!H4+[1]GÜNEŞ!H4+[1]GROUPAMA!H4+[1]GOLD!H4+'[1]CAN SİGORTA'!H4+[1]DAĞLI!H4+[1]CREDİTWEST!H4+[1]COMMERCIAL!H4+'[1]KIBRIS KAPİTAL INS.'!H4+[1]BEY!H4+[1]AXA!H4+[1]EUROCİTY!H4+'[1]AS-CAN'!H4+[1]ANADOLU!H4+'[1]GULF SİGORTA A.Ş.'!H4+'[1]ZİRAAT '!F5+[1]MAPREE!H5+[1]AKFİNANS!H4</f>
        <v>923549.88</v>
      </c>
      <c r="I6" s="10">
        <f>+[1]ZURİCH!I4+[1]ZİRVE!I4+[1]ÜNİVERSAL!I4+[1]TÜRK!I4+[1]TOWER!I4+[1]ŞEKER!I4+[1]SEGURE!I4+[1]AVEON!I4+[1]LİMASOL!I4+[1]KIBRIS!I4+[1]NORTHPRİME!I4+[1]İKTİSAT!I4+[1]GÜVEN!I4+[1]GÜNEŞ!I4+[1]GROUPAMA!I4+[1]GOLD!I4+'[1]CAN SİGORTA'!I4+[1]DAĞLI!I4+[1]CREDİTWEST!I4+[1]COMMERCIAL!I4+'[1]KIBRIS KAPİTAL INS.'!I4+[1]BEY!I4+[1]AXA!I4+[1]EUROCİTY!I4+'[1]AS-CAN'!I4+[1]ANADOLU!I4+'[1]GULF SİGORTA A.Ş.'!I4+'[1]ZİRAAT '!G5+[1]MAPREE!I5+[1]AKFİNANS!I4</f>
        <v>0</v>
      </c>
      <c r="J6" s="10">
        <f>+[1]ZURİCH!J4+[1]ZİRVE!J4+[1]ÜNİVERSAL!J4+[1]TÜRK!J4+[1]TOWER!J4+[1]ŞEKER!J4+[1]SEGURE!J4+[1]AVEON!J4+[1]LİMASOL!J4+[1]KIBRIS!J4+[1]NORTHPRİME!J4+[1]İKTİSAT!J4+[1]GÜVEN!J4+[1]GÜNEŞ!J4+[1]GROUPAMA!J4+[1]GOLD!J4+'[1]CAN SİGORTA'!J4+[1]DAĞLI!J4+[1]CREDİTWEST!J4+[1]COMMERCIAL!J4+'[1]KIBRIS KAPİTAL INS.'!J4+[1]BEY!J4+[1]AXA!J4+[1]EUROCİTY!J4+'[1]AS-CAN'!J4+[1]ANADOLU!J4+'[1]GULF SİGORTA A.Ş.'!J4+'[1]ZİRAAT '!H5+[1]MAPREE!J5+[1]AKFİNANS!J4</f>
        <v>0</v>
      </c>
      <c r="K6" s="10">
        <f>+[1]ZURİCH!K4+[1]ZİRVE!K4+[1]ÜNİVERSAL!K4+[1]TÜRK!K4+[1]TOWER!K4+[1]ŞEKER!K4+[1]SEGURE!K4+[1]AVEON!K4+[1]LİMASOL!K4+[1]KIBRIS!K4+[1]NORTHPRİME!K4+[1]İKTİSAT!K4+[1]GÜVEN!K4+[1]GÜNEŞ!K4+[1]GROUPAMA!K4+[1]GOLD!K4+'[1]CAN SİGORTA'!K4+[1]DAĞLI!K4+[1]CREDİTWEST!K4+[1]COMMERCIAL!K4+'[1]KIBRIS KAPİTAL INS.'!K4+[1]BEY!K4+[1]AXA!K4+[1]EUROCİTY!K4+'[1]AS-CAN'!K4+[1]ANADOLU!K4+'[1]GULF SİGORTA A.Ş.'!K4+'[1]ZİRAAT '!I5+[1]MAPREE!K5+[1]AKFİNANS!K4</f>
        <v>1962070.95</v>
      </c>
      <c r="L6" s="11">
        <f t="shared" si="1"/>
        <v>40250937.389999993</v>
      </c>
    </row>
    <row r="7" spans="1:12" x14ac:dyDescent="0.25">
      <c r="A7" s="5"/>
      <c r="B7" s="9" t="s">
        <v>16</v>
      </c>
      <c r="C7" s="5" t="s">
        <v>17</v>
      </c>
      <c r="D7" s="10">
        <f>+[1]ZURİCH!D5+[1]ZİRVE!D5+[1]ÜNİVERSAL!D5+[1]TÜRK!D5+[1]TOWER!D5+[1]ŞEKER!D5+[1]SEGURE!D5+[1]AVEON!D5+[1]LİMASOL!D5+[1]KIBRIS!D5+[1]NORTHPRİME!D5+[1]İKTİSAT!D5+[1]GÜVEN!D5+[1]GÜNEŞ!D5+[1]GROUPAMA!D5+[1]GOLD!D5+'[1]CAN SİGORTA'!D5+[1]DAĞLI!D5+[1]CREDİTWEST!D5+[1]COMMERCIAL!D5+'[1]KIBRIS KAPİTAL INS.'!D5+[1]BEY!D5+[1]AXA!D5+[1]EUROCİTY!D5+'[1]AS-CAN'!D5+[1]ANADOLU!D5+'[1]GULF SİGORTA A.Ş.'!D5+'[1]ZİRAAT '!B6+[1]MAPREE!D6+[1]AKFİNANS!D5</f>
        <v>5175954.9500000011</v>
      </c>
      <c r="E7" s="10">
        <f>+[1]ZURİCH!E5+[1]ZİRVE!E5+[1]ÜNİVERSAL!E5+[1]TÜRK!E5+[1]TOWER!E5+[1]ŞEKER!E5+[1]SEGURE!E5+[1]AVEON!E5+[1]LİMASOL!E5+[1]KIBRIS!E5+[1]NORTHPRİME!E5+[1]İKTİSAT!E5+[1]GÜVEN!E5+[1]GÜNEŞ!E5+[1]GROUPAMA!E5+[1]GOLD!E5+'[1]CAN SİGORTA'!E5+[1]DAĞLI!E5+[1]CREDİTWEST!E5+[1]COMMERCIAL!E5+'[1]KIBRIS KAPİTAL INS.'!E5+[1]BEY!E5+[1]AXA!E5+[1]EUROCİTY!E5+'[1]AS-CAN'!E5+[1]ANADOLU!E5+'[1]GULF SİGORTA A.Ş.'!E5+'[1]ZİRAAT '!C6+[1]MAPREE!E6+[1]AKFİNANS!E5</f>
        <v>2030875.8599999999</v>
      </c>
      <c r="F7" s="10">
        <f>+[1]ZURİCH!F5+[1]ZİRVE!F5+[1]ÜNİVERSAL!F5+[1]TÜRK!F5+[1]TOWER!F5+[1]ŞEKER!F5+[1]SEGURE!F5+[1]AVEON!F5+[1]LİMASOL!F5+[1]KIBRIS!F5+[1]NORTHPRİME!F5+[1]İKTİSAT!F5+[1]GÜVEN!F5+[1]GÜNEŞ!F5+[1]GROUPAMA!F5+[1]GOLD!F5+'[1]CAN SİGORTA'!F5+[1]DAĞLI!F5+[1]CREDİTWEST!F5+[1]COMMERCIAL!F5+'[1]KIBRIS KAPİTAL INS.'!F5+[1]BEY!F5+[1]AXA!F5+[1]EUROCİTY!F5+'[1]AS-CAN'!F5+[1]ANADOLU!F5+'[1]GULF SİGORTA A.Ş.'!F5+'[1]ZİRAAT '!D6+[1]MAPREE!F6+[1]AKFİNANS!F5</f>
        <v>35225335.189999998</v>
      </c>
      <c r="G7" s="10">
        <f>+[1]ZURİCH!G5+[1]ZİRVE!G5+[1]ÜNİVERSAL!G5+[1]TÜRK!G5+[1]TOWER!G5+[1]ŞEKER!G5+[1]SEGURE!G5+[1]AVEON!G5+[1]LİMASOL!G5+[1]KIBRIS!G5+[1]NORTHPRİME!G5+[1]İKTİSAT!G5+[1]GÜVEN!G5+[1]GÜNEŞ!G5+[1]GROUPAMA!G5+[1]GOLD!G5+'[1]CAN SİGORTA'!G5+[1]DAĞLI!G5+[1]CREDİTWEST!G5+[1]COMMERCIAL!G5+'[1]KIBRIS KAPİTAL INS.'!G5+[1]BEY!G5+[1]AXA!G5+[1]EUROCİTY!G5+'[1]AS-CAN'!G5+[1]ANADOLU!G5+'[1]GULF SİGORTA A.Ş.'!G5+'[1]ZİRAAT '!E6+[1]MAPREE!G6+[1]AKFİNANS!G5</f>
        <v>6759244.1900000004</v>
      </c>
      <c r="H7" s="10">
        <f>+[1]ZURİCH!H5+[1]ZİRVE!H5+[1]ÜNİVERSAL!H5+[1]TÜRK!H5+[1]TOWER!H5+[1]ŞEKER!H5+[1]SEGURE!H5+[1]AVEON!H5+[1]LİMASOL!H5+[1]KIBRIS!H5+[1]NORTHPRİME!H5+[1]İKTİSAT!H5+[1]GÜVEN!H5+[1]GÜNEŞ!H5+[1]GROUPAMA!H5+[1]GOLD!H5+'[1]CAN SİGORTA'!H5+[1]DAĞLI!H5+[1]CREDİTWEST!H5+[1]COMMERCIAL!H5+'[1]KIBRIS KAPİTAL INS.'!H5+[1]BEY!H5+[1]AXA!H5+[1]EUROCİTY!H5+'[1]AS-CAN'!H5+[1]ANADOLU!H5+'[1]GULF SİGORTA A.Ş.'!H5+'[1]ZİRAAT '!F6+[1]MAPREE!H6+[1]AKFİNANS!H5</f>
        <v>1890799.79</v>
      </c>
      <c r="I7" s="10">
        <f>+[1]ZURİCH!I5+[1]ZİRVE!I5+[1]ÜNİVERSAL!I5+[1]TÜRK!I5+[1]TOWER!I5+[1]ŞEKER!I5+[1]SEGURE!I5+[1]AVEON!I5+[1]LİMASOL!I5+[1]KIBRIS!I5+[1]NORTHPRİME!I5+[1]İKTİSAT!I5+[1]GÜVEN!I5+[1]GÜNEŞ!I5+[1]GROUPAMA!I5+[1]GOLD!I5+'[1]CAN SİGORTA'!I5+[1]DAĞLI!I5+[1]CREDİTWEST!I5+[1]COMMERCIAL!I5+'[1]KIBRIS KAPİTAL INS.'!I5+[1]BEY!I5+[1]AXA!I5+[1]EUROCİTY!I5+'[1]AS-CAN'!I5+[1]ANADOLU!I5+'[1]GULF SİGORTA A.Ş.'!I5+'[1]ZİRAAT '!G6+[1]MAPREE!I6+[1]AKFİNANS!I5</f>
        <v>0</v>
      </c>
      <c r="J7" s="10">
        <f>+[1]ZURİCH!J5+[1]ZİRVE!J5+[1]ÜNİVERSAL!J5+[1]TÜRK!J5+[1]TOWER!J5+[1]ŞEKER!J5+[1]SEGURE!J5+[1]AVEON!J5+[1]LİMASOL!J5+[1]KIBRIS!J5+[1]NORTHPRİME!J5+[1]İKTİSAT!J5+[1]GÜVEN!J5+[1]GÜNEŞ!J5+[1]GROUPAMA!J5+[1]GOLD!J5+'[1]CAN SİGORTA'!J5+[1]DAĞLI!J5+[1]CREDİTWEST!J5+[1]COMMERCIAL!J5+'[1]KIBRIS KAPİTAL INS.'!J5+[1]BEY!J5+[1]AXA!J5+[1]EUROCİTY!J5+'[1]AS-CAN'!J5+[1]ANADOLU!J5+'[1]GULF SİGORTA A.Ş.'!J5+'[1]ZİRAAT '!H6+[1]MAPREE!J6+[1]AKFİNANS!J5</f>
        <v>0</v>
      </c>
      <c r="K7" s="10">
        <f>+[1]ZURİCH!K5+[1]ZİRVE!K5+[1]ÜNİVERSAL!K5+[1]TÜRK!K5+[1]TOWER!K5+[1]ŞEKER!K5+[1]SEGURE!K5+[1]AVEON!K5+[1]LİMASOL!K5+[1]KIBRIS!K5+[1]NORTHPRİME!K5+[1]İKTİSAT!K5+[1]GÜVEN!K5+[1]GÜNEŞ!K5+[1]GROUPAMA!K5+[1]GOLD!K5+'[1]CAN SİGORTA'!K5+[1]DAĞLI!K5+[1]CREDİTWEST!K5+[1]COMMERCIAL!K5+'[1]KIBRIS KAPİTAL INS.'!K5+[1]BEY!K5+[1]AXA!K5+[1]EUROCİTY!K5+'[1]AS-CAN'!K5+[1]ANADOLU!K5+'[1]GULF SİGORTA A.Ş.'!K5+'[1]ZİRAAT '!I6+[1]MAPREE!K6+[1]AKFİNANS!K5</f>
        <v>3974490</v>
      </c>
      <c r="L7" s="11">
        <f t="shared" si="1"/>
        <v>55056699.980000004</v>
      </c>
    </row>
    <row r="8" spans="1:12" x14ac:dyDescent="0.25">
      <c r="A8" s="5"/>
      <c r="B8" s="12" t="s">
        <v>18</v>
      </c>
      <c r="C8" s="13" t="s">
        <v>19</v>
      </c>
      <c r="D8" s="14">
        <f t="shared" ref="D8:K8" si="2">+D9+D10+D11+D12+D13+D14</f>
        <v>15407294.009999998</v>
      </c>
      <c r="E8" s="14">
        <f t="shared" si="2"/>
        <v>1400695.94</v>
      </c>
      <c r="F8" s="14">
        <f t="shared" si="2"/>
        <v>67946521.730000004</v>
      </c>
      <c r="G8" s="14">
        <f t="shared" si="2"/>
        <v>20131732.479999997</v>
      </c>
      <c r="H8" s="14">
        <f t="shared" si="2"/>
        <v>920874.7300000001</v>
      </c>
      <c r="I8" s="14">
        <f t="shared" si="2"/>
        <v>0</v>
      </c>
      <c r="J8" s="14">
        <f t="shared" si="2"/>
        <v>7561.06</v>
      </c>
      <c r="K8" s="14">
        <f t="shared" si="2"/>
        <v>1006182.98</v>
      </c>
      <c r="L8" s="14">
        <f t="shared" si="1"/>
        <v>106820862.93000001</v>
      </c>
    </row>
    <row r="9" spans="1:12" x14ac:dyDescent="0.25">
      <c r="A9" s="5"/>
      <c r="B9" s="9"/>
      <c r="C9" s="5" t="s">
        <v>20</v>
      </c>
      <c r="D9" s="10">
        <f>+[1]ZURİCH!D7+[1]ZİRVE!D7+[1]ÜNİVERSAL!D7+[1]TÜRK!D7+[1]TOWER!D7+[1]ŞEKER!D7+[1]SEGURE!D7+[1]AVEON!D7+[1]LİMASOL!D7+[1]KIBRIS!D7+[1]NORTHPRİME!D7+[1]İKTİSAT!D7+[1]GÜVEN!D7+[1]GÜNEŞ!D7+[1]GROUPAMA!D7+[1]GOLD!D7+'[1]CAN SİGORTA'!D7+[1]DAĞLI!D7+[1]CREDİTWEST!D7+[1]COMMERCIAL!D7+'[1]KIBRIS KAPİTAL INS.'!D7+[1]BEY!D7+[1]AXA!D7+[1]EUROCİTY!D7+'[1]AS-CAN'!D7+[1]ANADOLU!D7+'[1]GULF SİGORTA A.Ş.'!D7+'[1]ZİRAAT '!B8+[1]MAPREE!D8+[1]AKFİNANS!D7</f>
        <v>11284758.509999998</v>
      </c>
      <c r="E9" s="10">
        <f>+[1]ZURİCH!E7+[1]ZİRVE!E7+[1]ÜNİVERSAL!E7+[1]TÜRK!E7+[1]TOWER!E7+[1]ŞEKER!E7+[1]SEGURE!E7+[1]AVEON!E7+[1]LİMASOL!E7+[1]KIBRIS!E7+[1]NORTHPRİME!E7+[1]İKTİSAT!E7+[1]GÜVEN!E7+[1]GÜNEŞ!E7+[1]GROUPAMA!E7+[1]GOLD!E7+'[1]CAN SİGORTA'!E7+[1]DAĞLI!E7+[1]CREDİTWEST!E7+[1]COMMERCIAL!E7+'[1]KIBRIS KAPİTAL INS.'!E7+[1]BEY!E7+[1]AXA!E7+[1]EUROCİTY!E7+'[1]AS-CAN'!E7+[1]ANADOLU!E7+'[1]GULF SİGORTA A.Ş.'!E7+'[1]ZİRAAT '!C8+[1]MAPREE!E8+[1]AKFİNANS!E7</f>
        <v>537263.39999999991</v>
      </c>
      <c r="F9" s="10">
        <f>+[1]ZURİCH!F7+[1]ZİRVE!F7+[1]ÜNİVERSAL!F7+[1]TÜRK!F7+[1]TOWER!F7+[1]ŞEKER!F7+[1]SEGURE!F7+[1]AVEON!F7+[1]LİMASOL!F7+[1]KIBRIS!F7+[1]NORTHPRİME!F7+[1]İKTİSAT!F7+[1]GÜVEN!F7+[1]GÜNEŞ!F7+[1]GROUPAMA!F7+[1]GOLD!F7+'[1]CAN SİGORTA'!F7+[1]DAĞLI!F7+[1]CREDİTWEST!F7+[1]COMMERCIAL!F7+'[1]KIBRIS KAPİTAL INS.'!F7+[1]BEY!F7+[1]AXA!F7+[1]EUROCİTY!F7+'[1]AS-CAN'!F7+[1]ANADOLU!F7+'[1]GULF SİGORTA A.Ş.'!F7+'[1]ZİRAAT '!D8+[1]MAPREE!F8+[1]AKFİNANS!F7</f>
        <v>53329351.550000004</v>
      </c>
      <c r="G9" s="10">
        <f>+[1]ZURİCH!G7+[1]ZİRVE!G7+[1]ÜNİVERSAL!G7+[1]TÜRK!G7+[1]TOWER!G7+[1]ŞEKER!G7+[1]SEGURE!G7+[1]AVEON!G7+[1]LİMASOL!G7+[1]KIBRIS!G7+[1]NORTHPRİME!G7+[1]İKTİSAT!G7+[1]GÜVEN!G7+[1]GÜNEŞ!G7+[1]GROUPAMA!G7+[1]GOLD!G7+'[1]CAN SİGORTA'!G7+[1]DAĞLI!G7+[1]CREDİTWEST!G7+[1]COMMERCIAL!G7+'[1]KIBRIS KAPİTAL INS.'!G7+[1]BEY!G7+[1]AXA!G7+[1]EUROCİTY!G7+'[1]AS-CAN'!G7+[1]ANADOLU!G7+'[1]GULF SİGORTA A.Ş.'!G7+'[1]ZİRAAT '!E8+[1]MAPREE!G8+[1]AKFİNANS!G7</f>
        <v>15516899.069999998</v>
      </c>
      <c r="H9" s="10">
        <f>+[1]ZURİCH!H7+[1]ZİRVE!H7+[1]ÜNİVERSAL!H7+[1]TÜRK!H7+[1]TOWER!H7+[1]ŞEKER!H7+[1]SEGURE!H7+[1]AVEON!H7+[1]LİMASOL!H7+[1]KIBRIS!H7+[1]NORTHPRİME!H7+[1]İKTİSAT!H7+[1]GÜVEN!H7+[1]GÜNEŞ!H7+[1]GROUPAMA!H7+[1]GOLD!H7+'[1]CAN SİGORTA'!H7+[1]DAĞLI!H7+[1]CREDİTWEST!H7+[1]COMMERCIAL!H7+'[1]KIBRIS KAPİTAL INS.'!H7+[1]BEY!H7+[1]AXA!H7+[1]EUROCİTY!H7+'[1]AS-CAN'!H7+[1]ANADOLU!H7+'[1]GULF SİGORTA A.Ş.'!H7+'[1]ZİRAAT '!F8+[1]MAPREE!H8+[1]AKFİNANS!H7</f>
        <v>657136.74000000011</v>
      </c>
      <c r="I9" s="10">
        <f>+[1]ZURİCH!I7+[1]ZİRVE!I7+[1]ÜNİVERSAL!I7+[1]TÜRK!I7+[1]TOWER!I7+[1]ŞEKER!I7+[1]SEGURE!I7+[1]AVEON!I7+[1]LİMASOL!I7+[1]KIBRIS!I7+[1]NORTHPRİME!I7+[1]İKTİSAT!I7+[1]GÜVEN!I7+[1]GÜNEŞ!I7+[1]GROUPAMA!I7+[1]GOLD!I7+'[1]CAN SİGORTA'!I7+[1]DAĞLI!I7+[1]CREDİTWEST!I7+[1]COMMERCIAL!I7+'[1]KIBRIS KAPİTAL INS.'!I7+[1]BEY!I7+[1]AXA!I7+[1]EUROCİTY!I7+'[1]AS-CAN'!I7+[1]ANADOLU!I7+'[1]GULF SİGORTA A.Ş.'!I7+'[1]ZİRAAT '!G8+[1]MAPREE!I8+[1]AKFİNANS!I7</f>
        <v>0</v>
      </c>
      <c r="J9" s="10">
        <f>+[1]ZURİCH!J7+[1]ZİRVE!J7+[1]ÜNİVERSAL!J7+[1]TÜRK!J7+[1]TOWER!J7+[1]ŞEKER!J7+[1]SEGURE!J7+[1]AVEON!J7+[1]LİMASOL!J7+[1]KIBRIS!J7+[1]NORTHPRİME!J7+[1]İKTİSAT!J7+[1]GÜVEN!J7+[1]GÜNEŞ!J7+[1]GROUPAMA!J7+[1]GOLD!J7+'[1]CAN SİGORTA'!J7+[1]DAĞLI!J7+[1]CREDİTWEST!J7+[1]COMMERCIAL!J7+'[1]KIBRIS KAPİTAL INS.'!J7+[1]BEY!J7+[1]AXA!J7+[1]EUROCİTY!J7+'[1]AS-CAN'!J7+[1]ANADOLU!J7+'[1]GULF SİGORTA A.Ş.'!J7+'[1]ZİRAAT '!H8+[1]MAPREE!J8+[1]AKFİNANS!J7</f>
        <v>7561.06</v>
      </c>
      <c r="K9" s="10">
        <f>+[1]ZURİCH!K7+[1]ZİRVE!K7+[1]ÜNİVERSAL!K7+[1]TÜRK!K7+[1]TOWER!K7+[1]ŞEKER!K7+[1]SEGURE!K7+[1]AVEON!K7+[1]LİMASOL!K7+[1]KIBRIS!K7+[1]NORTHPRİME!K7+[1]İKTİSAT!K7+[1]GÜVEN!K7+[1]GÜNEŞ!K7+[1]GROUPAMA!K7+[1]GOLD!K7+'[1]CAN SİGORTA'!K7+[1]DAĞLI!K7+[1]CREDİTWEST!K7+[1]COMMERCIAL!K7+'[1]KIBRIS KAPİTAL INS.'!K7+[1]BEY!K7+[1]AXA!K7+[1]EUROCİTY!K7+'[1]AS-CAN'!K7+[1]ANADOLU!K7+'[1]GULF SİGORTA A.Ş.'!K7+'[1]ZİRAAT '!I8+[1]MAPREE!K8+[1]AKFİNANS!K7</f>
        <v>907064.98</v>
      </c>
      <c r="L9" s="11">
        <f t="shared" si="1"/>
        <v>82240035.310000002</v>
      </c>
    </row>
    <row r="10" spans="1:12" x14ac:dyDescent="0.25">
      <c r="A10" s="5"/>
      <c r="B10" s="9"/>
      <c r="C10" s="5" t="s">
        <v>21</v>
      </c>
      <c r="D10" s="10">
        <f>+[1]ZURİCH!D8+[1]ZİRVE!D8+[1]ÜNİVERSAL!D8+[1]TÜRK!D8+[1]TOWER!D8+[1]ŞEKER!D8+[1]SEGURE!D8+[1]AVEON!D8+[1]LİMASOL!D8+[1]KIBRIS!D8+[1]NORTHPRİME!D8+[1]İKTİSAT!D8+[1]GÜVEN!D8+[1]GÜNEŞ!D8+[1]GROUPAMA!D8+[1]GOLD!D8+'[1]CAN SİGORTA'!D8+[1]DAĞLI!D8+[1]CREDİTWEST!D8+[1]COMMERCIAL!D8+'[1]KIBRIS KAPİTAL INS.'!D8+[1]BEY!D8+[1]AXA!D8+[1]EUROCİTY!D8+'[1]AS-CAN'!D8+[1]ANADOLU!D8+'[1]GULF SİGORTA A.Ş.'!D8+'[1]ZİRAAT '!B9+[1]MAPREE!D9+[1]AKFİNANS!D8</f>
        <v>4220913.5</v>
      </c>
      <c r="E10" s="10">
        <f>+[1]ZURİCH!E8+[1]ZİRVE!E8+[1]ÜNİVERSAL!E8+[1]TÜRK!E8+[1]TOWER!E8+[1]ŞEKER!E8+[1]SEGURE!E8+[1]AVEON!E8+[1]LİMASOL!E8+[1]KIBRIS!E8+[1]NORTHPRİME!E8+[1]İKTİSAT!E8+[1]GÜVEN!E8+[1]GÜNEŞ!E8+[1]GROUPAMA!E8+[1]GOLD!E8+'[1]CAN SİGORTA'!E8+[1]DAĞLI!E8+[1]CREDİTWEST!E8+[1]COMMERCIAL!E8+'[1]KIBRIS KAPİTAL INS.'!E8+[1]BEY!E8+[1]AXA!E8+[1]EUROCİTY!E8+'[1]AS-CAN'!E8+[1]ANADOLU!E8+'[1]GULF SİGORTA A.Ş.'!E8+'[1]ZİRAAT '!C9+[1]MAPREE!E9+[1]AKFİNANS!E8</f>
        <v>863432.54</v>
      </c>
      <c r="F10" s="10">
        <f>+[1]ZURİCH!F8+[1]ZİRVE!F8+[1]ÜNİVERSAL!F8+[1]TÜRK!F8+[1]TOWER!F8+[1]ŞEKER!F8+[1]SEGURE!F8+[1]AVEON!F8+[1]LİMASOL!F8+[1]KIBRIS!F8+[1]NORTHPRİME!F8+[1]İKTİSAT!F8+[1]GÜVEN!F8+[1]GÜNEŞ!F8+[1]GROUPAMA!F8+[1]GOLD!F8+'[1]CAN SİGORTA'!F8+[1]DAĞLI!F8+[1]CREDİTWEST!F8+[1]COMMERCIAL!F8+'[1]KIBRIS KAPİTAL INS.'!F8+[1]BEY!F8+[1]AXA!F8+[1]EUROCİTY!F8+'[1]AS-CAN'!F8+[1]ANADOLU!F8+'[1]GULF SİGORTA A.Ş.'!F8+'[1]ZİRAAT '!D9+[1]MAPREE!F9+[1]AKFİNANS!F8</f>
        <v>14691248.180000002</v>
      </c>
      <c r="G10" s="10">
        <f>+[1]ZURİCH!G8+[1]ZİRVE!G8+[1]ÜNİVERSAL!G8+[1]TÜRK!G8+[1]TOWER!G8+[1]ŞEKER!G8+[1]SEGURE!G8+[1]AVEON!G8+[1]LİMASOL!G8+[1]KIBRIS!G8+[1]NORTHPRİME!G8+[1]İKTİSAT!G8+[1]GÜVEN!G8+[1]GÜNEŞ!G8+[1]GROUPAMA!G8+[1]GOLD!G8+'[1]CAN SİGORTA'!G8+[1]DAĞLI!G8+[1]CREDİTWEST!G8+[1]COMMERCIAL!G8+'[1]KIBRIS KAPİTAL INS.'!G8+[1]BEY!G8+[1]AXA!G8+[1]EUROCİTY!G8+'[1]AS-CAN'!G8+[1]ANADOLU!G8+'[1]GULF SİGORTA A.Ş.'!G8+'[1]ZİRAAT '!E9+[1]MAPREE!G9+[1]AKFİNANS!G8</f>
        <v>4614833.41</v>
      </c>
      <c r="H10" s="10">
        <f>+[1]ZURİCH!H8+[1]ZİRVE!H8+[1]ÜNİVERSAL!H8+[1]TÜRK!H8+[1]TOWER!H8+[1]ŞEKER!H8+[1]SEGURE!H8+[1]AVEON!H8+[1]LİMASOL!H8+[1]KIBRIS!H8+[1]NORTHPRİME!H8+[1]İKTİSAT!H8+[1]GÜVEN!H8+[1]GÜNEŞ!H8+[1]GROUPAMA!H8+[1]GOLD!H8+'[1]CAN SİGORTA'!H8+[1]DAĞLI!H8+[1]CREDİTWEST!H8+[1]COMMERCIAL!H8+'[1]KIBRIS KAPİTAL INS.'!H8+[1]BEY!H8+[1]AXA!H8+[1]EUROCİTY!H8+'[1]AS-CAN'!H8+[1]ANADOLU!H8+'[1]GULF SİGORTA A.Ş.'!H8+'[1]ZİRAAT '!F9+[1]MAPREE!H9+[1]AKFİNANS!H8</f>
        <v>262416.99</v>
      </c>
      <c r="I10" s="10">
        <f>+[1]ZURİCH!I8+[1]ZİRVE!I8+[1]ÜNİVERSAL!I8+[1]TÜRK!I8+[1]TOWER!I8+[1]ŞEKER!I8+[1]SEGURE!I8+[1]AVEON!I8+[1]LİMASOL!I8+[1]KIBRIS!I8+[1]NORTHPRİME!I8+[1]İKTİSAT!I8+[1]GÜVEN!I8+[1]GÜNEŞ!I8+[1]GROUPAMA!I8+[1]GOLD!I8+'[1]CAN SİGORTA'!I8+[1]DAĞLI!I8+[1]CREDİTWEST!I8+[1]COMMERCIAL!I8+'[1]KIBRIS KAPİTAL INS.'!I8+[1]BEY!I8+[1]AXA!I8+[1]EUROCİTY!I8+'[1]AS-CAN'!I8+[1]ANADOLU!I8+'[1]GULF SİGORTA A.Ş.'!I8+'[1]ZİRAAT '!G9+[1]MAPREE!I9+[1]AKFİNANS!I8</f>
        <v>0</v>
      </c>
      <c r="J10" s="10">
        <f>+[1]ZURİCH!J8+[1]ZİRVE!J8+[1]ÜNİVERSAL!J8+[1]TÜRK!J8+[1]TOWER!J8+[1]ŞEKER!J8+[1]SEGURE!J8+[1]AVEON!J8+[1]LİMASOL!J8+[1]KIBRIS!J8+[1]NORTHPRİME!J8+[1]İKTİSAT!J8+[1]GÜVEN!J8+[1]GÜNEŞ!J8+[1]GROUPAMA!J8+[1]GOLD!J8+'[1]CAN SİGORTA'!J8+[1]DAĞLI!J8+[1]CREDİTWEST!J8+[1]COMMERCIAL!J8+'[1]KIBRIS KAPİTAL INS.'!J8+[1]BEY!J8+[1]AXA!J8+[1]EUROCİTY!J8+'[1]AS-CAN'!J8+[1]ANADOLU!J8+'[1]GULF SİGORTA A.Ş.'!J8+'[1]ZİRAAT '!H9+[1]MAPREE!J9+[1]AKFİNANS!J8</f>
        <v>0</v>
      </c>
      <c r="K10" s="10">
        <f>+[1]ZURİCH!K8+[1]ZİRVE!K8+[1]ÜNİVERSAL!K8+[1]TÜRK!K8+[1]TOWER!K8+[1]ŞEKER!K8+[1]SEGURE!K8+[1]AVEON!K8+[1]LİMASOL!K8+[1]KIBRIS!K8+[1]NORTHPRİME!K8+[1]İKTİSAT!K8+[1]GÜVEN!K8+[1]GÜNEŞ!K8+[1]GROUPAMA!K8+[1]GOLD!K8+'[1]CAN SİGORTA'!K8+[1]DAĞLI!K8+[1]CREDİTWEST!K8+[1]COMMERCIAL!K8+'[1]KIBRIS KAPİTAL INS.'!K8+[1]BEY!K8+[1]AXA!K8+[1]EUROCİTY!K8+'[1]AS-CAN'!K8+[1]ANADOLU!K8+'[1]GULF SİGORTA A.Ş.'!K8+'[1]ZİRAAT '!I9+[1]MAPREE!K9+[1]AKFİNANS!K8</f>
        <v>99783</v>
      </c>
      <c r="L10" s="11">
        <f t="shared" si="1"/>
        <v>24752627.620000001</v>
      </c>
    </row>
    <row r="11" spans="1:12" x14ac:dyDescent="0.25">
      <c r="A11" s="5"/>
      <c r="B11" s="9"/>
      <c r="C11" s="5" t="s">
        <v>22</v>
      </c>
      <c r="D11" s="10">
        <f>+[1]ZURİCH!D9+[1]ZİRVE!D9+[1]ÜNİVERSAL!D9+[1]TÜRK!D9+[1]TOWER!D9+[1]ŞEKER!D9+[1]SEGURE!D9+[1]AVEON!D9+[1]LİMASOL!D9+[1]KIBRIS!D9+[1]NORTHPRİME!D9+[1]İKTİSAT!D9+[1]GÜVEN!D9+[1]GÜNEŞ!D9+[1]GROUPAMA!D9+[1]GOLD!D9+'[1]CAN SİGORTA'!D9+[1]DAĞLI!D9+[1]CREDİTWEST!D9+[1]COMMERCIAL!D9+'[1]KIBRIS KAPİTAL INS.'!D9+[1]BEY!D9+[1]AXA!D9+[1]EUROCİTY!D9+'[1]AS-CAN'!D9+[1]ANADOLU!D9+'[1]GULF SİGORTA A.Ş.'!D9+'[1]ZİRAAT '!B10+[1]MAPREE!D10+[1]AKFİNANS!D9</f>
        <v>0</v>
      </c>
      <c r="E11" s="10">
        <f>+[1]ZURİCH!E9+[1]ZİRVE!E9+[1]ÜNİVERSAL!E9+[1]TÜRK!E9+[1]TOWER!E9+[1]ŞEKER!E9+[1]SEGURE!E9+[1]AVEON!E9+[1]LİMASOL!E9+[1]KIBRIS!E9+[1]NORTHPRİME!E9+[1]İKTİSAT!E9+[1]GÜVEN!E9+[1]GÜNEŞ!E9+[1]GROUPAMA!E9+[1]GOLD!E9+'[1]CAN SİGORTA'!E9+[1]DAĞLI!E9+[1]CREDİTWEST!E9+[1]COMMERCIAL!E9+'[1]KIBRIS KAPİTAL INS.'!E9+[1]BEY!E9+[1]AXA!E9+[1]EUROCİTY!E9+'[1]AS-CAN'!E9+[1]ANADOLU!E9+'[1]GULF SİGORTA A.Ş.'!E9+'[1]ZİRAAT '!C10+[1]MAPREE!E10+[1]AKFİNANS!E9</f>
        <v>0</v>
      </c>
      <c r="F11" s="10">
        <f>+[1]ZURİCH!F9+[1]ZİRVE!F9+[1]ÜNİVERSAL!F9+[1]TÜRK!F9+[1]TOWER!F9+[1]ŞEKER!F9+[1]SEGURE!F9+[1]AVEON!F9+[1]LİMASOL!F9+[1]KIBRIS!F9+[1]NORTHPRİME!F9+[1]İKTİSAT!F9+[1]GÜVEN!F9+[1]GÜNEŞ!F9+[1]GROUPAMA!F9+[1]GOLD!F9+'[1]CAN SİGORTA'!F9+[1]DAĞLI!F9+[1]CREDİTWEST!F9+[1]COMMERCIAL!F9+'[1]KIBRIS KAPİTAL INS.'!F9+[1]BEY!F9+[1]AXA!F9+[1]EUROCİTY!F9+'[1]AS-CAN'!F9+[1]ANADOLU!F9+'[1]GULF SİGORTA A.Ş.'!F9+'[1]ZİRAAT '!D10+[1]MAPREE!F10+[1]AKFİNANS!F9</f>
        <v>0</v>
      </c>
      <c r="G11" s="10">
        <f>+[1]ZURİCH!G9+[1]ZİRVE!G9+[1]ÜNİVERSAL!G9+[1]TÜRK!G9+[1]TOWER!G9+[1]ŞEKER!G9+[1]SEGURE!G9+[1]AVEON!G9+[1]LİMASOL!G9+[1]KIBRIS!G9+[1]NORTHPRİME!G9+[1]İKTİSAT!G9+[1]GÜVEN!G9+[1]GÜNEŞ!G9+[1]GROUPAMA!G9+[1]GOLD!G9+'[1]CAN SİGORTA'!G9+[1]DAĞLI!G9+[1]CREDİTWEST!G9+[1]COMMERCIAL!G9+'[1]KIBRIS KAPİTAL INS.'!G9+[1]BEY!G9+[1]AXA!G9+[1]EUROCİTY!G9+'[1]AS-CAN'!G9+[1]ANADOLU!G9+'[1]GULF SİGORTA A.Ş.'!G9+'[1]ZİRAAT '!E10+[1]MAPREE!G10+[1]AKFİNANS!G9</f>
        <v>0</v>
      </c>
      <c r="H11" s="10">
        <f>+[1]ZURİCH!H9+[1]ZİRVE!H9+[1]ÜNİVERSAL!H9+[1]TÜRK!H9+[1]TOWER!H9+[1]ŞEKER!H9+[1]SEGURE!H9+[1]AVEON!H9+[1]LİMASOL!H9+[1]KIBRIS!H9+[1]NORTHPRİME!H9+[1]İKTİSAT!H9+[1]GÜVEN!H9+[1]GÜNEŞ!H9+[1]GROUPAMA!H9+[1]GOLD!H9+'[1]CAN SİGORTA'!H9+[1]DAĞLI!H9+[1]CREDİTWEST!H9+[1]COMMERCIAL!H9+'[1]KIBRIS KAPİTAL INS.'!H9+[1]BEY!H9+[1]AXA!H9+[1]EUROCİTY!H9+'[1]AS-CAN'!H9+[1]ANADOLU!H9+'[1]GULF SİGORTA A.Ş.'!H9+'[1]ZİRAAT '!F10+[1]MAPREE!H10+[1]AKFİNANS!H9</f>
        <v>0</v>
      </c>
      <c r="I11" s="10">
        <f>+[1]ZURİCH!I9+[1]ZİRVE!I9+[1]ÜNİVERSAL!I9+[1]TÜRK!I9+[1]TOWER!I9+[1]ŞEKER!I9+[1]SEGURE!I9+[1]AVEON!I9+[1]LİMASOL!I9+[1]KIBRIS!I9+[1]NORTHPRİME!I9+[1]İKTİSAT!I9+[1]GÜVEN!I9+[1]GÜNEŞ!I9+[1]GROUPAMA!I9+[1]GOLD!I9+'[1]CAN SİGORTA'!I9+[1]DAĞLI!I9+[1]CREDİTWEST!I9+[1]COMMERCIAL!I9+'[1]KIBRIS KAPİTAL INS.'!I9+[1]BEY!I9+[1]AXA!I9+[1]EUROCİTY!I9+'[1]AS-CAN'!I9+[1]ANADOLU!I9+'[1]GULF SİGORTA A.Ş.'!I9+'[1]ZİRAAT '!G10+[1]MAPREE!I10+[1]AKFİNANS!I9</f>
        <v>0</v>
      </c>
      <c r="J11" s="10">
        <f>+[1]ZURİCH!J9+[1]ZİRVE!J9+[1]ÜNİVERSAL!J9+[1]TÜRK!J9+[1]TOWER!J9+[1]ŞEKER!J9+[1]SEGURE!J9+[1]AVEON!J9+[1]LİMASOL!J9+[1]KIBRIS!J9+[1]NORTHPRİME!J9+[1]İKTİSAT!J9+[1]GÜVEN!J9+[1]GÜNEŞ!J9+[1]GROUPAMA!J9+[1]GOLD!J9+'[1]CAN SİGORTA'!J9+[1]DAĞLI!J9+[1]CREDİTWEST!J9+[1]COMMERCIAL!J9+'[1]KIBRIS KAPİTAL INS.'!J9+[1]BEY!J9+[1]AXA!J9+[1]EUROCİTY!J9+'[1]AS-CAN'!J9+[1]ANADOLU!J9+'[1]GULF SİGORTA A.Ş.'!J9+'[1]ZİRAAT '!H10+[1]MAPREE!J10+[1]AKFİNANS!J9</f>
        <v>0</v>
      </c>
      <c r="K11" s="10">
        <f>+[1]ZURİCH!K9+[1]ZİRVE!K9+[1]ÜNİVERSAL!K9+[1]TÜRK!K9+[1]TOWER!K9+[1]ŞEKER!K9+[1]SEGURE!K9+[1]AVEON!K9+[1]LİMASOL!K9+[1]KIBRIS!K9+[1]NORTHPRİME!K9+[1]İKTİSAT!K9+[1]GÜVEN!K9+[1]GÜNEŞ!K9+[1]GROUPAMA!K9+[1]GOLD!K9+'[1]CAN SİGORTA'!K9+[1]DAĞLI!K9+[1]CREDİTWEST!K9+[1]COMMERCIAL!K9+'[1]KIBRIS KAPİTAL INS.'!K9+[1]BEY!K9+[1]AXA!K9+[1]EUROCİTY!K9+'[1]AS-CAN'!K9+[1]ANADOLU!K9+'[1]GULF SİGORTA A.Ş.'!K9+'[1]ZİRAAT '!I10+[1]MAPREE!K10+[1]AKFİNANS!K9</f>
        <v>0</v>
      </c>
      <c r="L11" s="11">
        <f t="shared" si="1"/>
        <v>0</v>
      </c>
    </row>
    <row r="12" spans="1:12" x14ac:dyDescent="0.25">
      <c r="A12" s="5"/>
      <c r="B12" s="9"/>
      <c r="C12" s="5" t="s">
        <v>23</v>
      </c>
      <c r="D12" s="10">
        <f>+[1]ZURİCH!D10+[1]ZİRVE!D10+[1]ÜNİVERSAL!D10+[1]TÜRK!D10+[1]TOWER!D10+[1]ŞEKER!D10+[1]SEGURE!D10+[1]AVEON!D10+[1]LİMASOL!D10+[1]KIBRIS!D10+[1]NORTHPRİME!D10+[1]İKTİSAT!D10+[1]GÜVEN!D10+[1]GÜNEŞ!D10+[1]GROUPAMA!D10+[1]GOLD!D10+'[1]CAN SİGORTA'!D10+[1]DAĞLI!D10+[1]CREDİTWEST!D10+[1]COMMERCIAL!D10+'[1]KIBRIS KAPİTAL INS.'!D10+[1]BEY!D10+[1]AXA!D10+[1]EUROCİTY!D10+'[1]AS-CAN'!D10+[1]ANADOLU!D10+'[1]GULF SİGORTA A.Ş.'!D10+'[1]ZİRAAT '!B11+[1]MAPREE!D11+[1]AKFİNANS!D10</f>
        <v>0</v>
      </c>
      <c r="E12" s="10">
        <f>+[1]ZURİCH!E10+[1]ZİRVE!E10+[1]ÜNİVERSAL!E10+[1]TÜRK!E10+[1]TOWER!E10+[1]ŞEKER!E10+[1]SEGURE!E10+[1]AVEON!E10+[1]LİMASOL!E10+[1]KIBRIS!E10+[1]NORTHPRİME!E10+[1]İKTİSAT!E10+[1]GÜVEN!E10+[1]GÜNEŞ!E10+[1]GROUPAMA!E10+[1]GOLD!E10+'[1]CAN SİGORTA'!E10+[1]DAĞLI!E10+[1]CREDİTWEST!E10+[1]COMMERCIAL!E10+'[1]KIBRIS KAPİTAL INS.'!E10+[1]BEY!E10+[1]AXA!E10+[1]EUROCİTY!E10+'[1]AS-CAN'!E10+[1]ANADOLU!E10+'[1]GULF SİGORTA A.Ş.'!E10+'[1]ZİRAAT '!C11+[1]MAPREE!E11+[1]AKFİNANS!E10</f>
        <v>0</v>
      </c>
      <c r="F12" s="10">
        <f>+[1]ZURİCH!F10+[1]ZİRVE!F10+[1]ÜNİVERSAL!F10+[1]TÜRK!F10+[1]TOWER!F10+[1]ŞEKER!F10+[1]SEGURE!F10+[1]AVEON!F10+[1]LİMASOL!F10+[1]KIBRIS!F10+[1]NORTHPRİME!F10+[1]İKTİSAT!F10+[1]GÜVEN!F10+[1]GÜNEŞ!F10+[1]GROUPAMA!F10+[1]GOLD!F10+'[1]CAN SİGORTA'!F10+[1]DAĞLI!F10+[1]CREDİTWEST!F10+[1]COMMERCIAL!F10+'[1]KIBRIS KAPİTAL INS.'!F10+[1]BEY!F10+[1]AXA!F10+[1]EUROCİTY!F10+'[1]AS-CAN'!F10+[1]ANADOLU!F10+'[1]GULF SİGORTA A.Ş.'!F10+'[1]ZİRAAT '!D11+[1]MAPREE!F11+[1]AKFİNANS!F10</f>
        <v>0</v>
      </c>
      <c r="G12" s="10">
        <f>+[1]ZURİCH!G10+[1]ZİRVE!G10+[1]ÜNİVERSAL!G10+[1]TÜRK!G10+[1]TOWER!G10+[1]ŞEKER!G10+[1]SEGURE!G10+[1]AVEON!G10+[1]LİMASOL!G10+[1]KIBRIS!G10+[1]NORTHPRİME!G10+[1]İKTİSAT!G10+[1]GÜVEN!G10+[1]GÜNEŞ!G10+[1]GROUPAMA!G10+[1]GOLD!G10+'[1]CAN SİGORTA'!G10+[1]DAĞLI!G10+[1]CREDİTWEST!G10+[1]COMMERCIAL!G10+'[1]KIBRIS KAPİTAL INS.'!G10+[1]BEY!G10+[1]AXA!G10+[1]EUROCİTY!G10+'[1]AS-CAN'!G10+[1]ANADOLU!G10+'[1]GULF SİGORTA A.Ş.'!G10+'[1]ZİRAAT '!E11+[1]MAPREE!G11+[1]AKFİNANS!G10</f>
        <v>0</v>
      </c>
      <c r="H12" s="10">
        <f>+[1]ZURİCH!H10+[1]ZİRVE!H10+[1]ÜNİVERSAL!H10+[1]TÜRK!H10+[1]TOWER!H10+[1]ŞEKER!H10+[1]SEGURE!H10+[1]AVEON!H10+[1]LİMASOL!H10+[1]KIBRIS!H10+[1]NORTHPRİME!H10+[1]İKTİSAT!H10+[1]GÜVEN!H10+[1]GÜNEŞ!H10+[1]GROUPAMA!H10+[1]GOLD!H10+'[1]CAN SİGORTA'!H10+[1]DAĞLI!H10+[1]CREDİTWEST!H10+[1]COMMERCIAL!H10+'[1]KIBRIS KAPİTAL INS.'!H10+[1]BEY!H10+[1]AXA!H10+[1]EUROCİTY!H10+'[1]AS-CAN'!H10+[1]ANADOLU!H10+'[1]GULF SİGORTA A.Ş.'!H10+'[1]ZİRAAT '!F11+[1]MAPREE!H11+[1]AKFİNANS!H10</f>
        <v>0</v>
      </c>
      <c r="I12" s="10">
        <f>+[1]ZURİCH!I10+[1]ZİRVE!I10+[1]ÜNİVERSAL!I10+[1]TÜRK!I10+[1]TOWER!I10+[1]ŞEKER!I10+[1]SEGURE!I10+[1]AVEON!I10+[1]LİMASOL!I10+[1]KIBRIS!I10+[1]NORTHPRİME!I10+[1]İKTİSAT!I10+[1]GÜVEN!I10+[1]GÜNEŞ!I10+[1]GROUPAMA!I10+[1]GOLD!I10+'[1]CAN SİGORTA'!I10+[1]DAĞLI!I10+[1]CREDİTWEST!I10+[1]COMMERCIAL!I10+'[1]KIBRIS KAPİTAL INS.'!I10+[1]BEY!I10+[1]AXA!I10+[1]EUROCİTY!I10+'[1]AS-CAN'!I10+[1]ANADOLU!I10+'[1]GULF SİGORTA A.Ş.'!I10+'[1]ZİRAAT '!G11+[1]MAPREE!I11+[1]AKFİNANS!I10</f>
        <v>0</v>
      </c>
      <c r="J12" s="10">
        <f>+[1]ZURİCH!J10+[1]ZİRVE!J10+[1]ÜNİVERSAL!J10+[1]TÜRK!J10+[1]TOWER!J10+[1]ŞEKER!J10+[1]SEGURE!J10+[1]AVEON!J10+[1]LİMASOL!J10+[1]KIBRIS!J10+[1]NORTHPRİME!J10+[1]İKTİSAT!J10+[1]GÜVEN!J10+[1]GÜNEŞ!J10+[1]GROUPAMA!J10+[1]GOLD!J10+'[1]CAN SİGORTA'!J10+[1]DAĞLI!J10+[1]CREDİTWEST!J10+[1]COMMERCIAL!J10+'[1]KIBRIS KAPİTAL INS.'!J10+[1]BEY!J10+[1]AXA!J10+[1]EUROCİTY!J10+'[1]AS-CAN'!J10+[1]ANADOLU!J10+'[1]GULF SİGORTA A.Ş.'!J10+'[1]ZİRAAT '!H11+[1]MAPREE!J11+[1]AKFİNANS!J10</f>
        <v>0</v>
      </c>
      <c r="K12" s="10">
        <f>+[1]ZURİCH!K10+[1]ZİRVE!K10+[1]ÜNİVERSAL!K10+[1]TÜRK!K10+[1]TOWER!K10+[1]ŞEKER!K10+[1]SEGURE!K10+[1]AVEON!K10+[1]LİMASOL!K10+[1]KIBRIS!K10+[1]NORTHPRİME!K10+[1]İKTİSAT!K10+[1]GÜVEN!K10+[1]GÜNEŞ!K10+[1]GROUPAMA!K10+[1]GOLD!K10+'[1]CAN SİGORTA'!K10+[1]DAĞLI!K10+[1]CREDİTWEST!K10+[1]COMMERCIAL!K10+'[1]KIBRIS KAPİTAL INS.'!K10+[1]BEY!K10+[1]AXA!K10+[1]EUROCİTY!K10+'[1]AS-CAN'!K10+[1]ANADOLU!K10+'[1]GULF SİGORTA A.Ş.'!K10+'[1]ZİRAAT '!I11+[1]MAPREE!K11+[1]AKFİNANS!K10</f>
        <v>0</v>
      </c>
      <c r="L12" s="11">
        <f t="shared" si="1"/>
        <v>0</v>
      </c>
    </row>
    <row r="13" spans="1:12" x14ac:dyDescent="0.25">
      <c r="A13" s="5"/>
      <c r="B13" s="9"/>
      <c r="C13" s="5" t="s">
        <v>24</v>
      </c>
      <c r="D13" s="10">
        <f>+[1]ZURİCH!D11+[1]ZİRVE!D11+[1]ÜNİVERSAL!D11+[1]TÜRK!D11+[1]TOWER!D11+[1]ŞEKER!D11+[1]SEGURE!D11+[1]AVEON!D11+[1]LİMASOL!D11+[1]KIBRIS!D11+[1]NORTHPRİME!D11+[1]İKTİSAT!D11+[1]GÜVEN!D11+[1]GÜNEŞ!D11+[1]GROUPAMA!D11+[1]GOLD!D11+'[1]CAN SİGORTA'!D11+[1]DAĞLI!D11+[1]CREDİTWEST!D11+[1]COMMERCIAL!D11+'[1]KIBRIS KAPİTAL INS.'!D11+[1]BEY!D11+[1]AXA!D11+[1]EUROCİTY!D11+'[1]AS-CAN'!D11+[1]ANADOLU!D11+'[1]GULF SİGORTA A.Ş.'!D11+'[1]ZİRAAT '!B12+[1]MAPREE!D12+[1]AKFİNANS!D11</f>
        <v>0</v>
      </c>
      <c r="E13" s="10">
        <f>+[1]ZURİCH!E11+[1]ZİRVE!E11+[1]ÜNİVERSAL!E11+[1]TÜRK!E11+[1]TOWER!E11+[1]ŞEKER!E11+[1]SEGURE!E11+[1]AVEON!E11+[1]LİMASOL!E11+[1]KIBRIS!E11+[1]NORTHPRİME!E11+[1]İKTİSAT!E11+[1]GÜVEN!E11+[1]GÜNEŞ!E11+[1]GROUPAMA!E11+[1]GOLD!E11+'[1]CAN SİGORTA'!E11+[1]DAĞLI!E11+[1]CREDİTWEST!E11+[1]COMMERCIAL!E11+'[1]KIBRIS KAPİTAL INS.'!E11+[1]BEY!E11+[1]AXA!E11+[1]EUROCİTY!E11+'[1]AS-CAN'!E11+[1]ANADOLU!E11+'[1]GULF SİGORTA A.Ş.'!E11+'[1]ZİRAAT '!C12+[1]MAPREE!E12+[1]AKFİNANS!E11</f>
        <v>0</v>
      </c>
      <c r="F13" s="10">
        <f>+[1]ZURİCH!F11+[1]ZİRVE!F11+[1]ÜNİVERSAL!F11+[1]TÜRK!F11+[1]TOWER!F11+[1]ŞEKER!F11+[1]SEGURE!F11+[1]AVEON!F11+[1]LİMASOL!F11+[1]KIBRIS!F11+[1]NORTHPRİME!F11+[1]İKTİSAT!F11+[1]GÜVEN!F11+[1]GÜNEŞ!F11+[1]GROUPAMA!F11+[1]GOLD!F11+'[1]CAN SİGORTA'!F11+[1]DAĞLI!F11+[1]CREDİTWEST!F11+[1]COMMERCIAL!F11+'[1]KIBRIS KAPİTAL INS.'!F11+[1]BEY!F11+[1]AXA!F11+[1]EUROCİTY!F11+'[1]AS-CAN'!F11+[1]ANADOLU!F11+'[1]GULF SİGORTA A.Ş.'!F11+'[1]ZİRAAT '!D12+[1]MAPREE!F12+[1]AKFİNANS!F11</f>
        <v>0</v>
      </c>
      <c r="G13" s="10">
        <f>+[1]ZURİCH!G11+[1]ZİRVE!G11+[1]ÜNİVERSAL!G11+[1]TÜRK!G11+[1]TOWER!G11+[1]ŞEKER!G11+[1]SEGURE!G11+[1]AVEON!G11+[1]LİMASOL!G11+[1]KIBRIS!G11+[1]NORTHPRİME!G11+[1]İKTİSAT!G11+[1]GÜVEN!G11+[1]GÜNEŞ!G11+[1]GROUPAMA!G11+[1]GOLD!G11+'[1]CAN SİGORTA'!G11+[1]DAĞLI!G11+[1]CREDİTWEST!G11+[1]COMMERCIAL!G11+'[1]KIBRIS KAPİTAL INS.'!G11+[1]BEY!G11+[1]AXA!G11+[1]EUROCİTY!G11+'[1]AS-CAN'!G11+[1]ANADOLU!G11+'[1]GULF SİGORTA A.Ş.'!G11+'[1]ZİRAAT '!E12+[1]MAPREE!G12+[1]AKFİNANS!G11</f>
        <v>0</v>
      </c>
      <c r="H13" s="10">
        <f>+[1]ZURİCH!H11+[1]ZİRVE!H11+[1]ÜNİVERSAL!H11+[1]TÜRK!H11+[1]TOWER!H11+[1]ŞEKER!H11+[1]SEGURE!H11+[1]AVEON!H11+[1]LİMASOL!H11+[1]KIBRIS!H11+[1]NORTHPRİME!H11+[1]İKTİSAT!H11+[1]GÜVEN!H11+[1]GÜNEŞ!H11+[1]GROUPAMA!H11+[1]GOLD!H11+'[1]CAN SİGORTA'!H11+[1]DAĞLI!H11+[1]CREDİTWEST!H11+[1]COMMERCIAL!H11+'[1]KIBRIS KAPİTAL INS.'!H11+[1]BEY!H11+[1]AXA!H11+[1]EUROCİTY!H11+'[1]AS-CAN'!H11+[1]ANADOLU!H11+'[1]GULF SİGORTA A.Ş.'!H11+'[1]ZİRAAT '!F12+[1]MAPREE!H12+[1]AKFİNANS!H11</f>
        <v>0</v>
      </c>
      <c r="I13" s="10">
        <f>+[1]ZURİCH!I11+[1]ZİRVE!I11+[1]ÜNİVERSAL!I11+[1]TÜRK!I11+[1]TOWER!I11+[1]ŞEKER!I11+[1]SEGURE!I11+[1]AVEON!I11+[1]LİMASOL!I11+[1]KIBRIS!I11+[1]NORTHPRİME!I11+[1]İKTİSAT!I11+[1]GÜVEN!I11+[1]GÜNEŞ!I11+[1]GROUPAMA!I11+[1]GOLD!I11+'[1]CAN SİGORTA'!I11+[1]DAĞLI!I11+[1]CREDİTWEST!I11+[1]COMMERCIAL!I11+'[1]KIBRIS KAPİTAL INS.'!I11+[1]BEY!I11+[1]AXA!I11+[1]EUROCİTY!I11+'[1]AS-CAN'!I11+[1]ANADOLU!I11+'[1]GULF SİGORTA A.Ş.'!I11+'[1]ZİRAAT '!G12+[1]MAPREE!I12+[1]AKFİNANS!I11</f>
        <v>0</v>
      </c>
      <c r="J13" s="10">
        <f>+[1]ZURİCH!J11+[1]ZİRVE!J11+[1]ÜNİVERSAL!J11+[1]TÜRK!J11+[1]TOWER!J11+[1]ŞEKER!J11+[1]SEGURE!J11+[1]AVEON!J11+[1]LİMASOL!J11+[1]KIBRIS!J11+[1]NORTHPRİME!J11+[1]İKTİSAT!J11+[1]GÜVEN!J11+[1]GÜNEŞ!J11+[1]GROUPAMA!J11+[1]GOLD!J11+'[1]CAN SİGORTA'!J11+[1]DAĞLI!J11+[1]CREDİTWEST!J11+[1]COMMERCIAL!J11+'[1]KIBRIS KAPİTAL INS.'!J11+[1]BEY!J11+[1]AXA!J11+[1]EUROCİTY!J11+'[1]AS-CAN'!J11+[1]ANADOLU!J11+'[1]GULF SİGORTA A.Ş.'!J11+'[1]ZİRAAT '!H12+[1]MAPREE!J12+[1]AKFİNANS!J11</f>
        <v>0</v>
      </c>
      <c r="K13" s="10">
        <f>+[1]ZURİCH!K11+[1]ZİRVE!K11+[1]ÜNİVERSAL!K11+[1]TÜRK!K11+[1]TOWER!K11+[1]ŞEKER!K11+[1]SEGURE!K11+[1]AVEON!K11+[1]LİMASOL!K11+[1]KIBRIS!K11+[1]NORTHPRİME!K11+[1]İKTİSAT!K11+[1]GÜVEN!K11+[1]GÜNEŞ!K11+[1]GROUPAMA!K11+[1]GOLD!K11+'[1]CAN SİGORTA'!K11+[1]DAĞLI!K11+[1]CREDİTWEST!K11+[1]COMMERCIAL!K11+'[1]KIBRIS KAPİTAL INS.'!K11+[1]BEY!K11+[1]AXA!K11+[1]EUROCİTY!K11+'[1]AS-CAN'!K11+[1]ANADOLU!K11+'[1]GULF SİGORTA A.Ş.'!K11+'[1]ZİRAAT '!I12+[1]MAPREE!K12+[1]AKFİNANS!K11</f>
        <v>0</v>
      </c>
      <c r="L13" s="11">
        <f t="shared" si="1"/>
        <v>0</v>
      </c>
    </row>
    <row r="14" spans="1:12" x14ac:dyDescent="0.25">
      <c r="A14" s="5"/>
      <c r="B14" s="9"/>
      <c r="C14" s="5" t="s">
        <v>25</v>
      </c>
      <c r="D14" s="10">
        <f>+[1]ZURİCH!D12+[1]ZİRVE!D12+[1]ÜNİVERSAL!D12+[1]TÜRK!D12+[1]TOWER!D12+[1]ŞEKER!D12+[1]SEGURE!D12+[1]AVEON!D12+[1]LİMASOL!D12+[1]KIBRIS!D12+[1]NORTHPRİME!D12+[1]İKTİSAT!D12+[1]GÜVEN!D12+[1]GÜNEŞ!D12+[1]GROUPAMA!D12+[1]GOLD!D12+'[1]CAN SİGORTA'!D12+[1]DAĞLI!D12+[1]CREDİTWEST!D12+[1]COMMERCIAL!D12+'[1]KIBRIS KAPİTAL INS.'!D12+[1]BEY!D12+[1]AXA!D12+[1]EUROCİTY!D12+'[1]AS-CAN'!D12+[1]ANADOLU!D12+'[1]GULF SİGORTA A.Ş.'!D12+'[1]ZİRAAT '!B13+[1]MAPREE!D13+[1]AKFİNANS!D12</f>
        <v>-98378</v>
      </c>
      <c r="E14" s="10">
        <f>+[1]ZURİCH!E12+[1]ZİRVE!E12+[1]ÜNİVERSAL!E12+[1]TÜRK!E12+[1]TOWER!E12+[1]ŞEKER!E12+[1]SEGURE!E12+[1]AVEON!E12+[1]LİMASOL!E12+[1]KIBRIS!E12+[1]NORTHPRİME!E12+[1]İKTİSAT!E12+[1]GÜVEN!E12+[1]GÜNEŞ!E12+[1]GROUPAMA!E12+[1]GOLD!E12+'[1]CAN SİGORTA'!E12+[1]DAĞLI!E12+[1]CREDİTWEST!E12+[1]COMMERCIAL!E12+'[1]KIBRIS KAPİTAL INS.'!E12+[1]BEY!E12+[1]AXA!E12+[1]EUROCİTY!E12+'[1]AS-CAN'!E12+[1]ANADOLU!E12+'[1]GULF SİGORTA A.Ş.'!E12+'[1]ZİRAAT '!C13+[1]MAPREE!E13+[1]AKFİNANS!E12</f>
        <v>0</v>
      </c>
      <c r="F14" s="10">
        <f>+[1]ZURİCH!F12+[1]ZİRVE!F12+[1]ÜNİVERSAL!F12+[1]TÜRK!F12+[1]TOWER!F12+[1]ŞEKER!F12+[1]SEGURE!F12+[1]AVEON!F12+[1]LİMASOL!F12+[1]KIBRIS!F12+[1]NORTHPRİME!F12+[1]İKTİSAT!F12+[1]GÜVEN!F12+[1]GÜNEŞ!F12+[1]GROUPAMA!F12+[1]GOLD!F12+'[1]CAN SİGORTA'!F12+[1]DAĞLI!F12+[1]CREDİTWEST!F12+[1]COMMERCIAL!F12+'[1]KIBRIS KAPİTAL INS.'!F12+[1]BEY!F12+[1]AXA!F12+[1]EUROCİTY!F12+'[1]AS-CAN'!F12+[1]ANADOLU!F12+'[1]GULF SİGORTA A.Ş.'!F12+'[1]ZİRAAT '!D13+[1]MAPREE!F13+[1]AKFİNANS!F12</f>
        <v>-74078</v>
      </c>
      <c r="G14" s="10">
        <f>+[1]ZURİCH!G12+[1]ZİRVE!G12+[1]ÜNİVERSAL!G12+[1]TÜRK!G12+[1]TOWER!G12+[1]ŞEKER!G12+[1]SEGURE!G12+[1]AVEON!G12+[1]LİMASOL!G12+[1]KIBRIS!G12+[1]NORTHPRİME!G12+[1]İKTİSAT!G12+[1]GÜVEN!G12+[1]GÜNEŞ!G12+[1]GROUPAMA!G12+[1]GOLD!G12+'[1]CAN SİGORTA'!G12+[1]DAĞLI!G12+[1]CREDİTWEST!G12+[1]COMMERCIAL!G12+'[1]KIBRIS KAPİTAL INS.'!G12+[1]BEY!G12+[1]AXA!G12+[1]EUROCİTY!G12+'[1]AS-CAN'!G12+[1]ANADOLU!G12+'[1]GULF SİGORTA A.Ş.'!G12+'[1]ZİRAAT '!E13+[1]MAPREE!G13+[1]AKFİNANS!G12</f>
        <v>0</v>
      </c>
      <c r="H14" s="10">
        <f>+[1]ZURİCH!H12+[1]ZİRVE!H12+[1]ÜNİVERSAL!H12+[1]TÜRK!H12+[1]TOWER!H12+[1]ŞEKER!H12+[1]SEGURE!H12+[1]AVEON!H12+[1]LİMASOL!H12+[1]KIBRIS!H12+[1]NORTHPRİME!H12+[1]İKTİSAT!H12+[1]GÜVEN!H12+[1]GÜNEŞ!H12+[1]GROUPAMA!H12+[1]GOLD!H12+'[1]CAN SİGORTA'!H12+[1]DAĞLI!H12+[1]CREDİTWEST!H12+[1]COMMERCIAL!H12+'[1]KIBRIS KAPİTAL INS.'!H12+[1]BEY!H12+[1]AXA!H12+[1]EUROCİTY!H12+'[1]AS-CAN'!H12+[1]ANADOLU!H12+'[1]GULF SİGORTA A.Ş.'!H12+'[1]ZİRAAT '!F13+[1]MAPREE!H13+[1]AKFİNANS!H12</f>
        <v>1321</v>
      </c>
      <c r="I14" s="10">
        <f>+[1]ZURİCH!I12+[1]ZİRVE!I12+[1]ÜNİVERSAL!I12+[1]TÜRK!I12+[1]TOWER!I12+[1]ŞEKER!I12+[1]SEGURE!I12+[1]AVEON!I12+[1]LİMASOL!I12+[1]KIBRIS!I12+[1]NORTHPRİME!I12+[1]İKTİSAT!I12+[1]GÜVEN!I12+[1]GÜNEŞ!I12+[1]GROUPAMA!I12+[1]GOLD!I12+'[1]CAN SİGORTA'!I12+[1]DAĞLI!I12+[1]CREDİTWEST!I12+[1]COMMERCIAL!I12+'[1]KIBRIS KAPİTAL INS.'!I12+[1]BEY!I12+[1]AXA!I12+[1]EUROCİTY!I12+'[1]AS-CAN'!I12+[1]ANADOLU!I12+'[1]GULF SİGORTA A.Ş.'!I12+'[1]ZİRAAT '!G13+[1]MAPREE!I13+[1]AKFİNANS!I12</f>
        <v>0</v>
      </c>
      <c r="J14" s="10">
        <f>+[1]ZURİCH!J12+[1]ZİRVE!J12+[1]ÜNİVERSAL!J12+[1]TÜRK!J12+[1]TOWER!J12+[1]ŞEKER!J12+[1]SEGURE!J12+[1]AVEON!J12+[1]LİMASOL!J12+[1]KIBRIS!J12+[1]NORTHPRİME!J12+[1]İKTİSAT!J12+[1]GÜVEN!J12+[1]GÜNEŞ!J12+[1]GROUPAMA!J12+[1]GOLD!J12+'[1]CAN SİGORTA'!J12+[1]DAĞLI!J12+[1]CREDİTWEST!J12+[1]COMMERCIAL!J12+'[1]KIBRIS KAPİTAL INS.'!J12+[1]BEY!J12+[1]AXA!J12+[1]EUROCİTY!J12+'[1]AS-CAN'!J12+[1]ANADOLU!J12+'[1]GULF SİGORTA A.Ş.'!J12+'[1]ZİRAAT '!H13+[1]MAPREE!J13+[1]AKFİNANS!J12</f>
        <v>0</v>
      </c>
      <c r="K14" s="10">
        <f>+[1]ZURİCH!K12+[1]ZİRVE!K12+[1]ÜNİVERSAL!K12+[1]TÜRK!K12+[1]TOWER!K12+[1]ŞEKER!K12+[1]SEGURE!K12+[1]AVEON!K12+[1]LİMASOL!K12+[1]KIBRIS!K12+[1]NORTHPRİME!K12+[1]İKTİSAT!K12+[1]GÜVEN!K12+[1]GÜNEŞ!K12+[1]GROUPAMA!K12+[1]GOLD!K12+'[1]CAN SİGORTA'!K12+[1]DAĞLI!K12+[1]CREDİTWEST!K12+[1]COMMERCIAL!K12+'[1]KIBRIS KAPİTAL INS.'!K12+[1]BEY!K12+[1]AXA!K12+[1]EUROCİTY!K12+'[1]AS-CAN'!K12+[1]ANADOLU!K12+'[1]GULF SİGORTA A.Ş.'!K12+'[1]ZİRAAT '!I13+[1]MAPREE!K13+[1]AKFİNANS!K12</f>
        <v>-665</v>
      </c>
      <c r="L14" s="11">
        <f t="shared" si="1"/>
        <v>-171800</v>
      </c>
    </row>
    <row r="15" spans="1:12" x14ac:dyDescent="0.25">
      <c r="A15" s="5"/>
      <c r="B15" s="12" t="s">
        <v>26</v>
      </c>
      <c r="C15" s="13" t="s">
        <v>27</v>
      </c>
      <c r="D15" s="14">
        <f>+D16+D17+D18+D19+D20+D21</f>
        <v>39815827.769999996</v>
      </c>
      <c r="E15" s="14">
        <f>+E16+E17+E18+E19+E20+E21</f>
        <v>1518747.28</v>
      </c>
      <c r="F15" s="14">
        <f>+F16+F17+F18+F19+F20+F21</f>
        <v>61785325.619999997</v>
      </c>
      <c r="G15" s="14">
        <f>+G16+G17+G18+G19+G20+G21</f>
        <v>16070511.75</v>
      </c>
      <c r="H15" s="14">
        <f>+[1]ZURİCH!H13+[1]ZİRVE!H13+[1]ÜNİVERSAL!H13+[1]TÜRK!H13+[1]TOWER!H13+[1]ŞEKER!H13+[1]SEGURE!H13+[1]AVEON!H13+[1]LİMASOL!H13+[1]KIBRIS!H13+[1]NORTHPRİME!H13+[1]İKTİSAT!H13+[1]GÜVEN!H13+[1]GÜNEŞ!H13+[1]GROUPAMA!H13+[1]GOLD!H13+'[1]CAN SİGORTA'!H13+[1]DAĞLI!H13+[1]CREDİTWEST!H13+[1]COMMERCIAL!H13+'[1]KIBRIS KAPİTAL INS.'!H13+[1]BEY!H13+[1]AXA!H13+[1]EUROCİTY!H13+'[1]AS-CAN'!H13+[1]ANADOLU!H13+'[1]GULF SİGORTA A.Ş.'!H13</f>
        <v>4662419.57</v>
      </c>
      <c r="I15" s="14">
        <f>+I16+I17+I18+I19+I20+I21</f>
        <v>0</v>
      </c>
      <c r="J15" s="14">
        <f>+J16+J17+J18+J19+J20+J21</f>
        <v>0</v>
      </c>
      <c r="K15" s="14">
        <f>+K16+K17+K18+K19+K20+K21</f>
        <v>4178174.27</v>
      </c>
      <c r="L15" s="14">
        <f t="shared" si="1"/>
        <v>128031006.25999999</v>
      </c>
    </row>
    <row r="16" spans="1:12" x14ac:dyDescent="0.25">
      <c r="A16" s="5"/>
      <c r="B16" s="9"/>
      <c r="C16" s="5" t="s">
        <v>28</v>
      </c>
      <c r="D16" s="10">
        <f>+[1]ZURİCH!D14+[1]ZİRVE!D14+[1]ÜNİVERSAL!D14+[1]TÜRK!D14+[1]TOWER!D14+[1]ŞEKER!D14+[1]SEGURE!D14+[1]AVEON!D14+[1]LİMASOL!D14+[1]KIBRIS!D14+[1]NORTHPRİME!D14+[1]İKTİSAT!D14+[1]GÜVEN!D14+[1]GÜNEŞ!D14+[1]GROUPAMA!D14+[1]GOLD!D14+'[1]CAN SİGORTA'!D14+[1]DAĞLI!D14+[1]CREDİTWEST!D14+[1]COMMERCIAL!D14+'[1]KIBRIS KAPİTAL INS.'!D14+[1]BEY!D14+[1]AXA!D14+[1]EUROCİTY!D14+'[1]AS-CAN'!D14+[1]ANADOLU!D14+'[1]GULF SİGORTA A.Ş.'!D14+'[1]ZİRAAT '!B15+[1]MAPREE!D15+[1]AKFİNANS!D14</f>
        <v>13282713.289999999</v>
      </c>
      <c r="E16" s="10">
        <f>+[1]ZURİCH!E14+[1]ZİRVE!E14+[1]ÜNİVERSAL!E14+[1]TÜRK!E14+[1]TOWER!E14+[1]ŞEKER!E14+[1]SEGURE!E14+[1]AVEON!E14+[1]LİMASOL!E14+[1]KIBRIS!E14+[1]NORTHPRİME!E14+[1]İKTİSAT!E14+[1]GÜVEN!E14+[1]GÜNEŞ!E14+[1]GROUPAMA!E14+[1]GOLD!E14+'[1]CAN SİGORTA'!E14+[1]DAĞLI!E14+[1]CREDİTWEST!E14+[1]COMMERCIAL!E14+'[1]KIBRIS KAPİTAL INS.'!E14+[1]BEY!E14+[1]AXA!E14+[1]EUROCİTY!E14+'[1]AS-CAN'!E14+[1]ANADOLU!E14+'[1]GULF SİGORTA A.Ş.'!E14+'[1]ZİRAAT '!C15+[1]MAPREE!E15+[1]AKFİNANS!E14</f>
        <v>1213703.03</v>
      </c>
      <c r="F16" s="10">
        <f>+[1]ZURİCH!F14+[1]ZİRVE!F14+[1]ÜNİVERSAL!F14+[1]TÜRK!F14+[1]TOWER!F14+[1]ŞEKER!F14+[1]SEGURE!F14+[1]AVEON!F14+[1]LİMASOL!F14+[1]KIBRIS!F14+[1]NORTHPRİME!F14+[1]İKTİSAT!F14+[1]GÜVEN!F14+[1]GÜNEŞ!F14+[1]GROUPAMA!F14+[1]GOLD!F14+'[1]CAN SİGORTA'!F14+[1]DAĞLI!F14+[1]CREDİTWEST!F14+[1]COMMERCIAL!F14+'[1]KIBRIS KAPİTAL INS.'!F14+[1]BEY!F14+[1]AXA!F14+[1]EUROCİTY!F14+'[1]AS-CAN'!F14+[1]ANADOLU!F14+'[1]GULF SİGORTA A.Ş.'!F14+'[1]ZİRAAT '!D15+[1]MAPREE!F15+[1]AKFİNANS!F14</f>
        <v>40423229.579999998</v>
      </c>
      <c r="G16" s="10">
        <f>+[1]ZURİCH!G14+[1]ZİRVE!G14+[1]ÜNİVERSAL!G14+[1]TÜRK!G14+[1]TOWER!G14+[1]ŞEKER!G14+[1]SEGURE!G14+[1]AVEON!G14+[1]LİMASOL!G14+[1]KIBRIS!G14+[1]NORTHPRİME!G14+[1]İKTİSAT!G14+[1]GÜVEN!G14+[1]GÜNEŞ!G14+[1]GROUPAMA!G14+[1]GOLD!G14+'[1]CAN SİGORTA'!G14+[1]DAĞLI!G14+[1]CREDİTWEST!G14+[1]COMMERCIAL!G14+'[1]KIBRIS KAPİTAL INS.'!G14+[1]BEY!G14+[1]AXA!G14+[1]EUROCİTY!G14+'[1]AS-CAN'!G14+[1]ANADOLU!G14+'[1]GULF SİGORTA A.Ş.'!G14+'[1]ZİRAAT '!E15+[1]MAPREE!G15+[1]AKFİNANS!G14</f>
        <v>10192534.190000001</v>
      </c>
      <c r="H16" s="10">
        <f>+[1]ZURİCH!H14+[1]ZİRVE!H14+[1]ÜNİVERSAL!H14+[1]TÜRK!H14+[1]TOWER!H14+[1]ŞEKER!H14+[1]SEGURE!H14+[1]AVEON!H14+[1]LİMASOL!H14+[1]KIBRIS!H14+[1]NORTHPRİME!H14+[1]İKTİSAT!H14+[1]GÜVEN!H14+[1]GÜNEŞ!H14+[1]GROUPAMA!H14+[1]GOLD!H14+'[1]CAN SİGORTA'!H14+[1]DAĞLI!H14+[1]CREDİTWEST!H14+[1]COMMERCIAL!H14+'[1]KIBRIS KAPİTAL INS.'!H14+[1]BEY!H14+[1]AXA!H14+[1]EUROCİTY!H14+'[1]AS-CAN'!H14+[1]ANADOLU!H14+'[1]GULF SİGORTA A.Ş.'!H14+'[1]ZİRAAT '!F15+[1]MAPREE!H15+[1]AKFİNANS!H14</f>
        <v>2938294.21</v>
      </c>
      <c r="I16" s="10">
        <f>+[1]ZURİCH!I14+[1]ZİRVE!I14+[1]ÜNİVERSAL!I14+[1]TÜRK!I14+[1]TOWER!I14+[1]ŞEKER!I14+[1]SEGURE!I14+[1]AVEON!I14+[1]LİMASOL!I14+[1]KIBRIS!I14+[1]NORTHPRİME!I14+[1]İKTİSAT!I14+[1]GÜVEN!I14+[1]GÜNEŞ!I14+[1]GROUPAMA!I14+[1]GOLD!I14+'[1]CAN SİGORTA'!I14+[1]DAĞLI!I14+[1]CREDİTWEST!I14+[1]COMMERCIAL!I14+'[1]KIBRIS KAPİTAL INS.'!I14+[1]BEY!I14+[1]AXA!I14+[1]EUROCİTY!I14+'[1]AS-CAN'!I14+[1]ANADOLU!I14+'[1]GULF SİGORTA A.Ş.'!I14+'[1]ZİRAAT '!G15+[1]MAPREE!I15+[1]AKFİNANS!I14</f>
        <v>0</v>
      </c>
      <c r="J16" s="10">
        <f>+[1]ZURİCH!J14+[1]ZİRVE!J14+[1]ÜNİVERSAL!J14+[1]TÜRK!J14+[1]TOWER!J14+[1]ŞEKER!J14+[1]SEGURE!J14+[1]AVEON!J14+[1]LİMASOL!J14+[1]KIBRIS!J14+[1]NORTHPRİME!J14+[1]İKTİSAT!J14+[1]GÜVEN!J14+[1]GÜNEŞ!J14+[1]GROUPAMA!J14+[1]GOLD!J14+'[1]CAN SİGORTA'!J14+[1]DAĞLI!J14+[1]CREDİTWEST!J14+[1]COMMERCIAL!J14+'[1]KIBRIS KAPİTAL INS.'!J14+[1]BEY!J14+[1]AXA!J14+[1]EUROCİTY!J14+'[1]AS-CAN'!J14+[1]ANADOLU!J14+'[1]GULF SİGORTA A.Ş.'!J14+'[1]ZİRAAT '!H15+[1]MAPREE!J15+[1]AKFİNANS!J14</f>
        <v>0</v>
      </c>
      <c r="K16" s="10">
        <f>+[1]ZURİCH!K14+[1]ZİRVE!K14+[1]ÜNİVERSAL!K14+[1]TÜRK!K14+[1]TOWER!K14+[1]ŞEKER!K14+[1]SEGURE!K14+[1]AVEON!K14+[1]LİMASOL!K14+[1]KIBRIS!K14+[1]NORTHPRİME!K14+[1]İKTİSAT!K14+[1]GÜVEN!K14+[1]GÜNEŞ!K14+[1]GROUPAMA!K14+[1]GOLD!K14+'[1]CAN SİGORTA'!K14+[1]DAĞLI!K14+[1]CREDİTWEST!K14+[1]COMMERCIAL!K14+'[1]KIBRIS KAPİTAL INS.'!K14+[1]BEY!K14+[1]AXA!K14+[1]EUROCİTY!K14+'[1]AS-CAN'!K14+[1]ANADOLU!K14+'[1]GULF SİGORTA A.Ş.'!K14+'[1]ZİRAAT '!I15+[1]MAPREE!K15+[1]AKFİNANS!K14</f>
        <v>4131871.27</v>
      </c>
      <c r="L16" s="11">
        <f t="shared" si="1"/>
        <v>72182345.569999993</v>
      </c>
    </row>
    <row r="17" spans="1:12" x14ac:dyDescent="0.25">
      <c r="A17" s="5"/>
      <c r="B17" s="9"/>
      <c r="C17" s="5" t="s">
        <v>29</v>
      </c>
      <c r="D17" s="10">
        <f>+[1]ZURİCH!D15+[1]ZİRVE!D15+[1]ÜNİVERSAL!D15+[1]TÜRK!D15+[1]TOWER!D15+[1]ŞEKER!D15+[1]SEGURE!D15+[1]AVEON!D15+[1]LİMASOL!D15+[1]KIBRIS!D15+[1]NORTHPRİME!D15+[1]İKTİSAT!D15+[1]GÜVEN!D15+[1]GÜNEŞ!D15+[1]GROUPAMA!D15+[1]GOLD!D15+'[1]CAN SİGORTA'!D15+[1]DAĞLI!D15+[1]CREDİTWEST!D15+[1]COMMERCIAL!D15+'[1]KIBRIS KAPİTAL INS.'!D15+[1]BEY!D15+[1]AXA!D15+[1]EUROCİTY!D15+'[1]AS-CAN'!D15+[1]ANADOLU!D15+'[1]GULF SİGORTA A.Ş.'!D15+'[1]ZİRAAT '!B16+[1]MAPREE!D16+[1]AKFİNANS!D15</f>
        <v>26537162.48</v>
      </c>
      <c r="E17" s="10">
        <f>+[1]ZURİCH!E15+[1]ZİRVE!E15+[1]ÜNİVERSAL!E15+[1]TÜRK!E15+[1]TOWER!E15+[1]ŞEKER!E15+[1]SEGURE!E15+[1]AVEON!E15+[1]LİMASOL!E15+[1]KIBRIS!E15+[1]NORTHPRİME!E15+[1]İKTİSAT!E15+[1]GÜVEN!E15+[1]GÜNEŞ!E15+[1]GROUPAMA!E15+[1]GOLD!E15+'[1]CAN SİGORTA'!E15+[1]DAĞLI!E15+[1]CREDİTWEST!E15+[1]COMMERCIAL!E15+'[1]KIBRIS KAPİTAL INS.'!E15+[1]BEY!E15+[1]AXA!E15+[1]EUROCİTY!E15+'[1]AS-CAN'!E15+[1]ANADOLU!E15+'[1]GULF SİGORTA A.Ş.'!E15+'[1]ZİRAAT '!C16+[1]MAPREE!E16+[1]AKFİNANS!E15</f>
        <v>305044.25</v>
      </c>
      <c r="F17" s="10">
        <f>+[1]ZURİCH!F15+[1]ZİRVE!F15+[1]ÜNİVERSAL!F15+[1]TÜRK!F15+[1]TOWER!F15+[1]ŞEKER!F15+[1]SEGURE!F15+[1]AVEON!F15+[1]LİMASOL!F15+[1]KIBRIS!F15+[1]NORTHPRİME!F15+[1]İKTİSAT!F15+[1]GÜVEN!F15+[1]GÜNEŞ!F15+[1]GROUPAMA!F15+[1]GOLD!F15+'[1]CAN SİGORTA'!F15+[1]DAĞLI!F15+[1]CREDİTWEST!F15+[1]COMMERCIAL!F15+'[1]KIBRIS KAPİTAL INS.'!F15+[1]BEY!F15+[1]AXA!F15+[1]EUROCİTY!F15+'[1]AS-CAN'!F15+[1]ANADOLU!F15+'[1]GULF SİGORTA A.Ş.'!F15+'[1]ZİRAAT '!D16+[1]MAPREE!F16+[1]AKFİNANS!F15</f>
        <v>21362142.039999999</v>
      </c>
      <c r="G17" s="10">
        <f>+[1]ZURİCH!G15+[1]ZİRVE!G15+[1]ÜNİVERSAL!G15+[1]TÜRK!G15+[1]TOWER!G15+[1]ŞEKER!G15+[1]SEGURE!G15+[1]AVEON!G15+[1]LİMASOL!G15+[1]KIBRIS!G15+[1]NORTHPRİME!G15+[1]İKTİSAT!G15+[1]GÜVEN!G15+[1]GÜNEŞ!G15+[1]GROUPAMA!G15+[1]GOLD!G15+'[1]CAN SİGORTA'!G15+[1]DAĞLI!G15+[1]CREDİTWEST!G15+[1]COMMERCIAL!G15+'[1]KIBRIS KAPİTAL INS.'!G15+[1]BEY!G15+[1]AXA!G15+[1]EUROCİTY!G15+'[1]AS-CAN'!G15+[1]ANADOLU!G15+'[1]GULF SİGORTA A.Ş.'!G15+'[1]ZİRAAT '!E16+[1]MAPREE!G16+[1]AKFİNANS!G15</f>
        <v>5877977.5599999996</v>
      </c>
      <c r="H17" s="10">
        <f>+[1]ZURİCH!H15+[1]ZİRVE!H15+[1]ÜNİVERSAL!H15+[1]TÜRK!H15+[1]TOWER!H15+[1]ŞEKER!H15+[1]SEGURE!H15+[1]AVEON!H15+[1]LİMASOL!H15+[1]KIBRIS!H15+[1]NORTHPRİME!H15+[1]İKTİSAT!H15+[1]GÜVEN!H15+[1]GÜNEŞ!H15+[1]GROUPAMA!H15+[1]GOLD!H15+'[1]CAN SİGORTA'!H15+[1]DAĞLI!H15+[1]CREDİTWEST!H15+[1]COMMERCIAL!H15+'[1]KIBRIS KAPİTAL INS.'!H15+[1]BEY!H15+[1]AXA!H15+[1]EUROCİTY!H15+'[1]AS-CAN'!H15+[1]ANADOLU!H15+'[1]GULF SİGORTA A.Ş.'!H15+'[1]ZİRAAT '!F16+[1]MAPREE!H16+[1]AKFİNANS!H15</f>
        <v>1741956.52</v>
      </c>
      <c r="I17" s="10">
        <f>+[1]ZURİCH!I15+[1]ZİRVE!I15+[1]ÜNİVERSAL!I15+[1]TÜRK!I15+[1]TOWER!I15+[1]ŞEKER!I15+[1]SEGURE!I15+[1]AVEON!I15+[1]LİMASOL!I15+[1]KIBRIS!I15+[1]NORTHPRİME!I15+[1]İKTİSAT!I15+[1]GÜVEN!I15+[1]GÜNEŞ!I15+[1]GROUPAMA!I15+[1]GOLD!I15+'[1]CAN SİGORTA'!I15+[1]DAĞLI!I15+[1]CREDİTWEST!I15+[1]COMMERCIAL!I15+'[1]KIBRIS KAPİTAL INS.'!I15+[1]BEY!I15+[1]AXA!I15+[1]EUROCİTY!I15+'[1]AS-CAN'!I15+[1]ANADOLU!I15+'[1]GULF SİGORTA A.Ş.'!I15+'[1]ZİRAAT '!G16+[1]MAPREE!I16+[1]AKFİNANS!I15</f>
        <v>0</v>
      </c>
      <c r="J17" s="10">
        <f>+[1]ZURİCH!J15+[1]ZİRVE!J15+[1]ÜNİVERSAL!J15+[1]TÜRK!J15+[1]TOWER!J15+[1]ŞEKER!J15+[1]SEGURE!J15+[1]AVEON!J15+[1]LİMASOL!J15+[1]KIBRIS!J15+[1]NORTHPRİME!J15+[1]İKTİSAT!J15+[1]GÜVEN!J15+[1]GÜNEŞ!J15+[1]GROUPAMA!J15+[1]GOLD!J15+'[1]CAN SİGORTA'!J15+[1]DAĞLI!J15+[1]CREDİTWEST!J15+[1]COMMERCIAL!J15+'[1]KIBRIS KAPİTAL INS.'!J15+[1]BEY!J15+[1]AXA!J15+[1]EUROCİTY!J15+'[1]AS-CAN'!J15+[1]ANADOLU!J15+'[1]GULF SİGORTA A.Ş.'!J15+'[1]ZİRAAT '!H16+[1]MAPREE!J16+[1]AKFİNANS!J15</f>
        <v>0</v>
      </c>
      <c r="K17" s="10">
        <f>+[1]ZURİCH!K15+[1]ZİRVE!K15+[1]ÜNİVERSAL!K15+[1]TÜRK!K15+[1]TOWER!K15+[1]ŞEKER!K15+[1]SEGURE!K15+[1]AVEON!K15+[1]LİMASOL!K15+[1]KIBRIS!K15+[1]NORTHPRİME!K15+[1]İKTİSAT!K15+[1]GÜVEN!K15+[1]GÜNEŞ!K15+[1]GROUPAMA!K15+[1]GOLD!K15+'[1]CAN SİGORTA'!K15+[1]DAĞLI!K15+[1]CREDİTWEST!K15+[1]COMMERCIAL!K15+'[1]KIBRIS KAPİTAL INS.'!K15+[1]BEY!K15+[1]AXA!K15+[1]EUROCİTY!K15+'[1]AS-CAN'!K15+[1]ANADOLU!K15+'[1]GULF SİGORTA A.Ş.'!K15+'[1]ZİRAAT '!I16+[1]MAPREE!K16+[1]AKFİNANS!K15</f>
        <v>46303</v>
      </c>
      <c r="L17" s="11">
        <f t="shared" si="1"/>
        <v>55870585.849999994</v>
      </c>
    </row>
    <row r="18" spans="1:12" x14ac:dyDescent="0.25">
      <c r="A18" s="5"/>
      <c r="B18" s="9"/>
      <c r="C18" s="5" t="s">
        <v>30</v>
      </c>
      <c r="D18" s="10">
        <f>+[1]ZURİCH!D16+[1]ZİRVE!D16+[1]ÜNİVERSAL!D16+[1]TÜRK!D16+[1]TOWER!D16+[1]ŞEKER!D16+[1]SEGURE!D16+[1]AVEON!D16+[1]LİMASOL!D16+[1]KIBRIS!D16+[1]NORTHPRİME!D16+[1]İKTİSAT!D16+[1]GÜVEN!D16+[1]GÜNEŞ!D16+[1]GROUPAMA!D16+[1]GOLD!D16+'[1]CAN SİGORTA'!D16+[1]DAĞLI!D16+[1]CREDİTWEST!D16+[1]COMMERCIAL!D16+'[1]KIBRIS KAPİTAL INS.'!D16+[1]BEY!D16+[1]AXA!D16+[1]EUROCİTY!D16+'[1]AS-CAN'!D16+[1]ANADOLU!D16+'[1]GULF SİGORTA A.Ş.'!D16+'[1]ZİRAAT '!B17+[1]MAPREE!D17+[1]AKFİNANS!D16</f>
        <v>0</v>
      </c>
      <c r="E18" s="10">
        <f>+[1]ZURİCH!E16+[1]ZİRVE!E16+[1]ÜNİVERSAL!E16+[1]TÜRK!E16+[1]TOWER!E16+[1]ŞEKER!E16+[1]SEGURE!E16+[1]AVEON!E16+[1]LİMASOL!E16+[1]KIBRIS!E16+[1]NORTHPRİME!E16+[1]İKTİSAT!E16+[1]GÜVEN!E16+[1]GÜNEŞ!E16+[1]GROUPAMA!E16+[1]GOLD!E16+'[1]CAN SİGORTA'!E16+[1]DAĞLI!E16+[1]CREDİTWEST!E16+[1]COMMERCIAL!E16+'[1]KIBRIS KAPİTAL INS.'!E16+[1]BEY!E16+[1]AXA!E16+[1]EUROCİTY!E16+'[1]AS-CAN'!E16+[1]ANADOLU!E16+'[1]GULF SİGORTA A.Ş.'!E16+'[1]ZİRAAT '!C17+[1]MAPREE!E17+[1]AKFİNANS!E16</f>
        <v>0</v>
      </c>
      <c r="F18" s="10">
        <f>+[1]ZURİCH!F16+[1]ZİRVE!F16+[1]ÜNİVERSAL!F16+[1]TÜRK!F16+[1]TOWER!F16+[1]ŞEKER!F16+[1]SEGURE!F16+[1]AVEON!F16+[1]LİMASOL!F16+[1]KIBRIS!F16+[1]NORTHPRİME!F16+[1]İKTİSAT!F16+[1]GÜVEN!F16+[1]GÜNEŞ!F16+[1]GROUPAMA!F16+[1]GOLD!F16+'[1]CAN SİGORTA'!F16+[1]DAĞLI!F16+[1]CREDİTWEST!F16+[1]COMMERCIAL!F16+'[1]KIBRIS KAPİTAL INS.'!F16+[1]BEY!F16+[1]AXA!F16+[1]EUROCİTY!F16+'[1]AS-CAN'!F16+[1]ANADOLU!F16+'[1]GULF SİGORTA A.Ş.'!F16+'[1]ZİRAAT '!D17+[1]MAPREE!F17+[1]AKFİNANS!F16</f>
        <v>0</v>
      </c>
      <c r="G18" s="10">
        <f>+[1]ZURİCH!G16+[1]ZİRVE!G16+[1]ÜNİVERSAL!G16+[1]TÜRK!G16+[1]TOWER!G16+[1]ŞEKER!G16+[1]SEGURE!G16+[1]AVEON!G16+[1]LİMASOL!G16+[1]KIBRIS!G16+[1]NORTHPRİME!G16+[1]İKTİSAT!G16+[1]GÜVEN!G16+[1]GÜNEŞ!G16+[1]GROUPAMA!G16+[1]GOLD!G16+'[1]CAN SİGORTA'!G16+[1]DAĞLI!G16+[1]CREDİTWEST!G16+[1]COMMERCIAL!G16+'[1]KIBRIS KAPİTAL INS.'!G16+[1]BEY!G16+[1]AXA!G16+[1]EUROCİTY!G16+'[1]AS-CAN'!G16+[1]ANADOLU!G16+'[1]GULF SİGORTA A.Ş.'!G16+'[1]ZİRAAT '!E17+[1]MAPREE!G17+[1]AKFİNANS!G16</f>
        <v>0</v>
      </c>
      <c r="H18" s="10">
        <f>+[1]ZURİCH!H16+[1]ZİRVE!H16+[1]ÜNİVERSAL!H16+[1]TÜRK!H16+[1]TOWER!H16+[1]ŞEKER!H16+[1]SEGURE!H16+[1]AVEON!H16+[1]LİMASOL!H16+[1]KIBRIS!H16+[1]NORTHPRİME!H16+[1]İKTİSAT!H16+[1]GÜVEN!H16+[1]GÜNEŞ!H16+[1]GROUPAMA!H16+[1]GOLD!H16+'[1]CAN SİGORTA'!H16+[1]DAĞLI!H16+[1]CREDİTWEST!H16+[1]COMMERCIAL!H16+'[1]KIBRIS KAPİTAL INS.'!H16+[1]BEY!H16+[1]AXA!H16+[1]EUROCİTY!H16+'[1]AS-CAN'!H16+[1]ANADOLU!H16+'[1]GULF SİGORTA A.Ş.'!H16+'[1]ZİRAAT '!F17+[1]MAPREE!H17+[1]AKFİNANS!H16</f>
        <v>0</v>
      </c>
      <c r="I18" s="10">
        <f>+[1]ZURİCH!I16+[1]ZİRVE!I16+[1]ÜNİVERSAL!I16+[1]TÜRK!I16+[1]TOWER!I16+[1]ŞEKER!I16+[1]SEGURE!I16+[1]AVEON!I16+[1]LİMASOL!I16+[1]KIBRIS!I16+[1]NORTHPRİME!I16+[1]İKTİSAT!I16+[1]GÜVEN!I16+[1]GÜNEŞ!I16+[1]GROUPAMA!I16+[1]GOLD!I16+'[1]CAN SİGORTA'!I16+[1]DAĞLI!I16+[1]CREDİTWEST!I16+[1]COMMERCIAL!I16+'[1]KIBRIS KAPİTAL INS.'!I16+[1]BEY!I16+[1]AXA!I16+[1]EUROCİTY!I16+'[1]AS-CAN'!I16+[1]ANADOLU!I16+'[1]GULF SİGORTA A.Ş.'!I16+'[1]ZİRAAT '!G17+[1]MAPREE!I17+[1]AKFİNANS!I16</f>
        <v>0</v>
      </c>
      <c r="J18" s="10">
        <f>+[1]ZURİCH!J16+[1]ZİRVE!J16+[1]ÜNİVERSAL!J16+[1]TÜRK!J16+[1]TOWER!J16+[1]ŞEKER!J16+[1]SEGURE!J16+[1]AVEON!J16+[1]LİMASOL!J16+[1]KIBRIS!J16+[1]NORTHPRİME!J16+[1]İKTİSAT!J16+[1]GÜVEN!J16+[1]GÜNEŞ!J16+[1]GROUPAMA!J16+[1]GOLD!J16+'[1]CAN SİGORTA'!J16+[1]DAĞLI!J16+[1]CREDİTWEST!J16+[1]COMMERCIAL!J16+'[1]KIBRIS KAPİTAL INS.'!J16+[1]BEY!J16+[1]AXA!J16+[1]EUROCİTY!J16+'[1]AS-CAN'!J16+[1]ANADOLU!J16+'[1]GULF SİGORTA A.Ş.'!J16+'[1]ZİRAAT '!H17+[1]MAPREE!J17+[1]AKFİNANS!J16</f>
        <v>0</v>
      </c>
      <c r="K18" s="10">
        <f>+[1]ZURİCH!K16+[1]ZİRVE!K16+[1]ÜNİVERSAL!K16+[1]TÜRK!K16+[1]TOWER!K16+[1]ŞEKER!K16+[1]SEGURE!K16+[1]AVEON!K16+[1]LİMASOL!K16+[1]KIBRIS!K16+[1]NORTHPRİME!K16+[1]İKTİSAT!K16+[1]GÜVEN!K16+[1]GÜNEŞ!K16+[1]GROUPAMA!K16+[1]GOLD!K16+'[1]CAN SİGORTA'!K16+[1]DAĞLI!K16+[1]CREDİTWEST!K16+[1]COMMERCIAL!K16+'[1]KIBRIS KAPİTAL INS.'!K16+[1]BEY!K16+[1]AXA!K16+[1]EUROCİTY!K16+'[1]AS-CAN'!K16+[1]ANADOLU!K16+'[1]GULF SİGORTA A.Ş.'!K16+'[1]ZİRAAT '!I17+[1]MAPREE!K17+[1]AKFİNANS!K16</f>
        <v>0</v>
      </c>
      <c r="L18" s="11">
        <f t="shared" si="1"/>
        <v>0</v>
      </c>
    </row>
    <row r="19" spans="1:12" x14ac:dyDescent="0.25">
      <c r="A19" s="5"/>
      <c r="B19" s="9"/>
      <c r="C19" s="5" t="s">
        <v>31</v>
      </c>
      <c r="D19" s="10">
        <f>+[1]ZURİCH!D17+[1]ZİRVE!D17+[1]ÜNİVERSAL!D17+[1]TÜRK!D17+[1]TOWER!D17+[1]ŞEKER!D17+[1]SEGURE!D17+[1]AVEON!D17+[1]LİMASOL!D17+[1]KIBRIS!D17+[1]NORTHPRİME!D17+[1]İKTİSAT!D17+[1]GÜVEN!D17+[1]GÜNEŞ!D17+[1]GROUPAMA!D17+[1]GOLD!D17+'[1]CAN SİGORTA'!D17+[1]DAĞLI!D17+[1]CREDİTWEST!D17+[1]COMMERCIAL!D17+'[1]KIBRIS KAPİTAL INS.'!D17+[1]BEY!D17+[1]AXA!D17+[1]EUROCİTY!D17+'[1]AS-CAN'!D17+[1]ANADOLU!D17+'[1]GULF SİGORTA A.Ş.'!D17+'[1]ZİRAAT '!B18+[1]MAPREE!D18+[1]AKFİNANS!D17</f>
        <v>0</v>
      </c>
      <c r="E19" s="10">
        <f>+[1]ZURİCH!E17+[1]ZİRVE!E17+[1]ÜNİVERSAL!E17+[1]TÜRK!E17+[1]TOWER!E17+[1]ŞEKER!E17+[1]SEGURE!E17+[1]AVEON!E17+[1]LİMASOL!E17+[1]KIBRIS!E17+[1]NORTHPRİME!E17+[1]İKTİSAT!E17+[1]GÜVEN!E17+[1]GÜNEŞ!E17+[1]GROUPAMA!E17+[1]GOLD!E17+'[1]CAN SİGORTA'!E17+[1]DAĞLI!E17+[1]CREDİTWEST!E17+[1]COMMERCIAL!E17+'[1]KIBRIS KAPİTAL INS.'!E17+[1]BEY!E17+[1]AXA!E17+[1]EUROCİTY!E17+'[1]AS-CAN'!E17+[1]ANADOLU!E17+'[1]GULF SİGORTA A.Ş.'!E17+'[1]ZİRAAT '!C18+[1]MAPREE!E18+[1]AKFİNANS!E17</f>
        <v>0</v>
      </c>
      <c r="F19" s="10">
        <f>+[1]ZURİCH!F17+[1]ZİRVE!F17+[1]ÜNİVERSAL!F17+[1]TÜRK!F17+[1]TOWER!F17+[1]ŞEKER!F17+[1]SEGURE!F17+[1]AVEON!F17+[1]LİMASOL!F17+[1]KIBRIS!F17+[1]NORTHPRİME!F17+[1]İKTİSAT!F17+[1]GÜVEN!F17+[1]GÜNEŞ!F17+[1]GROUPAMA!F17+[1]GOLD!F17+'[1]CAN SİGORTA'!F17+[1]DAĞLI!F17+[1]CREDİTWEST!F17+[1]COMMERCIAL!F17+'[1]KIBRIS KAPİTAL INS.'!F17+[1]BEY!F17+[1]AXA!F17+[1]EUROCİTY!F17+'[1]AS-CAN'!F17+[1]ANADOLU!F17+'[1]GULF SİGORTA A.Ş.'!F17+'[1]ZİRAAT '!D18+[1]MAPREE!F18+[1]AKFİNANS!F17</f>
        <v>0</v>
      </c>
      <c r="G19" s="10">
        <f>+[1]ZURİCH!G17+[1]ZİRVE!G17+[1]ÜNİVERSAL!G17+[1]TÜRK!G17+[1]TOWER!G17+[1]ŞEKER!G17+[1]SEGURE!G17+[1]AVEON!G17+[1]LİMASOL!G17+[1]KIBRIS!G17+[1]NORTHPRİME!G17+[1]İKTİSAT!G17+[1]GÜVEN!G17+[1]GÜNEŞ!G17+[1]GROUPAMA!G17+[1]GOLD!G17+'[1]CAN SİGORTA'!G17+[1]DAĞLI!G17+[1]CREDİTWEST!G17+[1]COMMERCIAL!G17+'[1]KIBRIS KAPİTAL INS.'!G17+[1]BEY!G17+[1]AXA!G17+[1]EUROCİTY!G17+'[1]AS-CAN'!G17+[1]ANADOLU!G17+'[1]GULF SİGORTA A.Ş.'!G17+'[1]ZİRAAT '!E18+[1]MAPREE!G18+[1]AKFİNANS!G17</f>
        <v>0</v>
      </c>
      <c r="H19" s="10">
        <f>+[1]ZURİCH!H17+[1]ZİRVE!H17+[1]ÜNİVERSAL!H17+[1]TÜRK!H17+[1]TOWER!H17+[1]ŞEKER!H17+[1]SEGURE!H17+[1]AVEON!H17+[1]LİMASOL!H17+[1]KIBRIS!H17+[1]NORTHPRİME!H17+[1]İKTİSAT!H17+[1]GÜVEN!H17+[1]GÜNEŞ!H17+[1]GROUPAMA!H17+[1]GOLD!H17+'[1]CAN SİGORTA'!H17+[1]DAĞLI!H17+[1]CREDİTWEST!H17+[1]COMMERCIAL!H17+'[1]KIBRIS KAPİTAL INS.'!H17+[1]BEY!H17+[1]AXA!H17+[1]EUROCİTY!H17+'[1]AS-CAN'!H17+[1]ANADOLU!H17+'[1]GULF SİGORTA A.Ş.'!H17+'[1]ZİRAAT '!F18+[1]MAPREE!H18+[1]AKFİNANS!H17</f>
        <v>0</v>
      </c>
      <c r="I19" s="10">
        <f>+[1]ZURİCH!I17+[1]ZİRVE!I17+[1]ÜNİVERSAL!I17+[1]TÜRK!I17+[1]TOWER!I17+[1]ŞEKER!I17+[1]SEGURE!I17+[1]AVEON!I17+[1]LİMASOL!I17+[1]KIBRIS!I17+[1]NORTHPRİME!I17+[1]İKTİSAT!I17+[1]GÜVEN!I17+[1]GÜNEŞ!I17+[1]GROUPAMA!I17+[1]GOLD!I17+'[1]CAN SİGORTA'!I17+[1]DAĞLI!I17+[1]CREDİTWEST!I17+[1]COMMERCIAL!I17+'[1]KIBRIS KAPİTAL INS.'!I17+[1]BEY!I17+[1]AXA!I17+[1]EUROCİTY!I17+'[1]AS-CAN'!I17+[1]ANADOLU!I17+'[1]GULF SİGORTA A.Ş.'!I17+'[1]ZİRAAT '!G18+[1]MAPREE!I18+[1]AKFİNANS!I17</f>
        <v>0</v>
      </c>
      <c r="J19" s="10">
        <f>+[1]ZURİCH!J17+[1]ZİRVE!J17+[1]ÜNİVERSAL!J17+[1]TÜRK!J17+[1]TOWER!J17+[1]ŞEKER!J17+[1]SEGURE!J17+[1]AVEON!J17+[1]LİMASOL!J17+[1]KIBRIS!J17+[1]NORTHPRİME!J17+[1]İKTİSAT!J17+[1]GÜVEN!J17+[1]GÜNEŞ!J17+[1]GROUPAMA!J17+[1]GOLD!J17+'[1]CAN SİGORTA'!J17+[1]DAĞLI!J17+[1]CREDİTWEST!J17+[1]COMMERCIAL!J17+'[1]KIBRIS KAPİTAL INS.'!J17+[1]BEY!J17+[1]AXA!J17+[1]EUROCİTY!J17+'[1]AS-CAN'!J17+[1]ANADOLU!J17+'[1]GULF SİGORTA A.Ş.'!J17+'[1]ZİRAAT '!H18+[1]MAPREE!J18+[1]AKFİNANS!J17</f>
        <v>0</v>
      </c>
      <c r="K19" s="10">
        <f>+[1]ZURİCH!K17+[1]ZİRVE!K17+[1]ÜNİVERSAL!K17+[1]TÜRK!K17+[1]TOWER!K17+[1]ŞEKER!K17+[1]SEGURE!K17+[1]AVEON!K17+[1]LİMASOL!K17+[1]KIBRIS!K17+[1]NORTHPRİME!K17+[1]İKTİSAT!K17+[1]GÜVEN!K17+[1]GÜNEŞ!K17+[1]GROUPAMA!K17+[1]GOLD!K17+'[1]CAN SİGORTA'!K17+[1]DAĞLI!K17+[1]CREDİTWEST!K17+[1]COMMERCIAL!K17+'[1]KIBRIS KAPİTAL INS.'!K17+[1]BEY!K17+[1]AXA!K17+[1]EUROCİTY!K17+'[1]AS-CAN'!K17+[1]ANADOLU!K17+'[1]GULF SİGORTA A.Ş.'!K17+'[1]ZİRAAT '!I18+[1]MAPREE!K18+[1]AKFİNANS!K17</f>
        <v>0</v>
      </c>
      <c r="L19" s="11">
        <f t="shared" si="1"/>
        <v>0</v>
      </c>
    </row>
    <row r="20" spans="1:12" x14ac:dyDescent="0.25">
      <c r="A20" s="5"/>
      <c r="B20" s="9"/>
      <c r="C20" s="5" t="s">
        <v>32</v>
      </c>
      <c r="D20" s="10">
        <f>+[1]ZURİCH!D18+[1]ZİRVE!D18+[1]ÜNİVERSAL!D18+[1]TÜRK!D18+[1]TOWER!D18+[1]ŞEKER!D18+[1]SEGURE!D18+[1]AVEON!D18+[1]LİMASOL!D18+[1]KIBRIS!D18+[1]NORTHPRİME!D18+[1]İKTİSAT!D18+[1]GÜVEN!D18+[1]GÜNEŞ!D18+[1]GROUPAMA!D18+[1]GOLD!D18+'[1]CAN SİGORTA'!D18+[1]DAĞLI!D18+[1]CREDİTWEST!D18+[1]COMMERCIAL!D18+'[1]KIBRIS KAPİTAL INS.'!D18+[1]BEY!D18+[1]AXA!D18+[1]EUROCİTY!D18+'[1]AS-CAN'!D18+[1]ANADOLU!D18+'[1]GULF SİGORTA A.Ş.'!D18+'[1]ZİRAAT '!B19+[1]MAPREE!D19+[1]AKFİNANS!D18</f>
        <v>0</v>
      </c>
      <c r="E20" s="10">
        <f>+[1]ZURİCH!E18+[1]ZİRVE!E18+[1]ÜNİVERSAL!E18+[1]TÜRK!E18+[1]TOWER!E18+[1]ŞEKER!E18+[1]SEGURE!E18+[1]AVEON!E18+[1]LİMASOL!E18+[1]KIBRIS!E18+[1]NORTHPRİME!E18+[1]İKTİSAT!E18+[1]GÜVEN!E18+[1]GÜNEŞ!E18+[1]GROUPAMA!E18+[1]GOLD!E18+'[1]CAN SİGORTA'!E18+[1]DAĞLI!E18+[1]CREDİTWEST!E18+[1]COMMERCIAL!E18+'[1]KIBRIS KAPİTAL INS.'!E18+[1]BEY!E18+[1]AXA!E18+[1]EUROCİTY!E18+'[1]AS-CAN'!E18+[1]ANADOLU!E18+'[1]GULF SİGORTA A.Ş.'!E18+'[1]ZİRAAT '!C19+[1]MAPREE!E19+[1]AKFİNANS!E18</f>
        <v>0</v>
      </c>
      <c r="F20" s="10">
        <f>+[1]ZURİCH!F18+[1]ZİRVE!F18+[1]ÜNİVERSAL!F18+[1]TÜRK!F18+[1]TOWER!F18+[1]ŞEKER!F18+[1]SEGURE!F18+[1]AVEON!F18+[1]LİMASOL!F18+[1]KIBRIS!F18+[1]NORTHPRİME!F18+[1]İKTİSAT!F18+[1]GÜVEN!F18+[1]GÜNEŞ!F18+[1]GROUPAMA!F18+[1]GOLD!F18+'[1]CAN SİGORTA'!F18+[1]DAĞLI!F18+[1]CREDİTWEST!F18+[1]COMMERCIAL!F18+'[1]KIBRIS KAPİTAL INS.'!F18+[1]BEY!F18+[1]AXA!F18+[1]EUROCİTY!F18+'[1]AS-CAN'!F18+[1]ANADOLU!F18+'[1]GULF SİGORTA A.Ş.'!F18+'[1]ZİRAAT '!D19+[1]MAPREE!F19+[1]AKFİNANS!F18</f>
        <v>0</v>
      </c>
      <c r="G20" s="10">
        <f>+[1]ZURİCH!G18+[1]ZİRVE!G18+[1]ÜNİVERSAL!G18+[1]TÜRK!G18+[1]TOWER!G18+[1]ŞEKER!G18+[1]SEGURE!G18+[1]AVEON!G18+[1]LİMASOL!G18+[1]KIBRIS!G18+[1]NORTHPRİME!G18+[1]İKTİSAT!G18+[1]GÜVEN!G18+[1]GÜNEŞ!G18+[1]GROUPAMA!G18+[1]GOLD!G18+'[1]CAN SİGORTA'!G18+[1]DAĞLI!G18+[1]CREDİTWEST!G18+[1]COMMERCIAL!G18+'[1]KIBRIS KAPİTAL INS.'!G18+[1]BEY!G18+[1]AXA!G18+[1]EUROCİTY!G18+'[1]AS-CAN'!G18+[1]ANADOLU!G18+'[1]GULF SİGORTA A.Ş.'!G18+'[1]ZİRAAT '!E19+[1]MAPREE!G19+[1]AKFİNANS!G18</f>
        <v>0</v>
      </c>
      <c r="H20" s="10">
        <f>+[1]ZURİCH!H18+[1]ZİRVE!H18+[1]ÜNİVERSAL!H18+[1]TÜRK!H18+[1]TOWER!H18+[1]ŞEKER!H18+[1]SEGURE!H18+[1]AVEON!H18+[1]LİMASOL!H18+[1]KIBRIS!H18+[1]NORTHPRİME!H18+[1]İKTİSAT!H18+[1]GÜVEN!H18+[1]GÜNEŞ!H18+[1]GROUPAMA!H18+[1]GOLD!H18+'[1]CAN SİGORTA'!H18+[1]DAĞLI!H18+[1]CREDİTWEST!H18+[1]COMMERCIAL!H18+'[1]KIBRIS KAPİTAL INS.'!H18+[1]BEY!H18+[1]AXA!H18+[1]EUROCİTY!H18+'[1]AS-CAN'!H18+[1]ANADOLU!H18+'[1]GULF SİGORTA A.Ş.'!H18+'[1]ZİRAAT '!F19+[1]MAPREE!H19+[1]AKFİNANS!H18</f>
        <v>0</v>
      </c>
      <c r="I20" s="10">
        <f>+[1]ZURİCH!I18+[1]ZİRVE!I18+[1]ÜNİVERSAL!I18+[1]TÜRK!I18+[1]TOWER!I18+[1]ŞEKER!I18+[1]SEGURE!I18+[1]AVEON!I18+[1]LİMASOL!I18+[1]KIBRIS!I18+[1]NORTHPRİME!I18+[1]İKTİSAT!I18+[1]GÜVEN!I18+[1]GÜNEŞ!I18+[1]GROUPAMA!I18+[1]GOLD!I18+'[1]CAN SİGORTA'!I18+[1]DAĞLI!I18+[1]CREDİTWEST!I18+[1]COMMERCIAL!I18+'[1]KIBRIS KAPİTAL INS.'!I18+[1]BEY!I18+[1]AXA!I18+[1]EUROCİTY!I18+'[1]AS-CAN'!I18+[1]ANADOLU!I18+'[1]GULF SİGORTA A.Ş.'!I18+'[1]ZİRAAT '!G19+[1]MAPREE!I19+[1]AKFİNANS!I18</f>
        <v>0</v>
      </c>
      <c r="J20" s="10">
        <f>+[1]ZURİCH!J18+[1]ZİRVE!J18+[1]ÜNİVERSAL!J18+[1]TÜRK!J18+[1]TOWER!J18+[1]ŞEKER!J18+[1]SEGURE!J18+[1]AVEON!J18+[1]LİMASOL!J18+[1]KIBRIS!J18+[1]NORTHPRİME!J18+[1]İKTİSAT!J18+[1]GÜVEN!J18+[1]GÜNEŞ!J18+[1]GROUPAMA!J18+[1]GOLD!J18+'[1]CAN SİGORTA'!J18+[1]DAĞLI!J18+[1]CREDİTWEST!J18+[1]COMMERCIAL!J18+'[1]KIBRIS KAPİTAL INS.'!J18+[1]BEY!J18+[1]AXA!J18+[1]EUROCİTY!J18+'[1]AS-CAN'!J18+[1]ANADOLU!J18+'[1]GULF SİGORTA A.Ş.'!J18+'[1]ZİRAAT '!H19+[1]MAPREE!J19+[1]AKFİNANS!J18</f>
        <v>0</v>
      </c>
      <c r="K20" s="10">
        <f>+[1]ZURİCH!K18+[1]ZİRVE!K18+[1]ÜNİVERSAL!K18+[1]TÜRK!K18+[1]TOWER!K18+[1]ŞEKER!K18+[1]SEGURE!K18+[1]AVEON!K18+[1]LİMASOL!K18+[1]KIBRIS!K18+[1]NORTHPRİME!K18+[1]İKTİSAT!K18+[1]GÜVEN!K18+[1]GÜNEŞ!K18+[1]GROUPAMA!K18+[1]GOLD!K18+'[1]CAN SİGORTA'!K18+[1]DAĞLI!K18+[1]CREDİTWEST!K18+[1]COMMERCIAL!K18+'[1]KIBRIS KAPİTAL INS.'!K18+[1]BEY!K18+[1]AXA!K18+[1]EUROCİTY!K18+'[1]AS-CAN'!K18+[1]ANADOLU!K18+'[1]GULF SİGORTA A.Ş.'!K18+'[1]ZİRAAT '!I19+[1]MAPREE!K19+[1]AKFİNANS!K18</f>
        <v>0</v>
      </c>
      <c r="L20" s="11">
        <f t="shared" si="1"/>
        <v>0</v>
      </c>
    </row>
    <row r="21" spans="1:12" x14ac:dyDescent="0.25">
      <c r="A21" s="5"/>
      <c r="B21" s="9"/>
      <c r="C21" s="5" t="s">
        <v>33</v>
      </c>
      <c r="D21" s="10">
        <f>+[1]ZURİCH!D19+[1]ZİRVE!D19+[1]ÜNİVERSAL!D19+[1]TÜRK!D19+[1]TOWER!D19+[1]ŞEKER!D19+[1]SEGURE!D19+[1]AVEON!D19+[1]LİMASOL!D19+[1]KIBRIS!D19+[1]NORTHPRİME!D19+[1]İKTİSAT!D19+[1]GÜVEN!D19+[1]GÜNEŞ!D19+[1]GROUPAMA!D19+[1]GOLD!D19+'[1]CAN SİGORTA'!D19+[1]DAĞLI!D19+[1]CREDİTWEST!D19+[1]COMMERCIAL!D19+'[1]KIBRIS KAPİTAL INS.'!D19+[1]BEY!D19+[1]AXA!D19+[1]EUROCİTY!D19+'[1]AS-CAN'!D19+[1]ANADOLU!D19+'[1]GULF SİGORTA A.Ş.'!D19+'[1]ZİRAAT '!B20+[1]MAPREE!D20+[1]AKFİNANS!D19</f>
        <v>-4048</v>
      </c>
      <c r="E21" s="10">
        <f>+[1]ZURİCH!E19+[1]ZİRVE!E19+[1]ÜNİVERSAL!E19+[1]TÜRK!E19+[1]TOWER!E19+[1]ŞEKER!E19+[1]SEGURE!E19+[1]AVEON!E19+[1]LİMASOL!E19+[1]KIBRIS!E19+[1]NORTHPRİME!E19+[1]İKTİSAT!E19+[1]GÜVEN!E19+[1]GÜNEŞ!E19+[1]GROUPAMA!E19+[1]GOLD!E19+'[1]CAN SİGORTA'!E19+[1]DAĞLI!E19+[1]CREDİTWEST!E19+[1]COMMERCIAL!E19+'[1]KIBRIS KAPİTAL INS.'!E19+[1]BEY!E19+[1]AXA!E19+[1]EUROCİTY!E19+'[1]AS-CAN'!E19+[1]ANADOLU!E19+'[1]GULF SİGORTA A.Ş.'!E19+'[1]ZİRAAT '!C20+[1]MAPREE!E20+[1]AKFİNANS!E19</f>
        <v>0</v>
      </c>
      <c r="F21" s="10">
        <f>+[1]ZURİCH!F19+[1]ZİRVE!F19+[1]ÜNİVERSAL!F19+[1]TÜRK!F19+[1]TOWER!F19+[1]ŞEKER!F19+[1]SEGURE!F19+[1]AVEON!F19+[1]LİMASOL!F19+[1]KIBRIS!F19+[1]NORTHPRİME!F19+[1]İKTİSAT!F19+[1]GÜVEN!F19+[1]GÜNEŞ!F19+[1]GROUPAMA!F19+[1]GOLD!F19+'[1]CAN SİGORTA'!F19+[1]DAĞLI!F19+[1]CREDİTWEST!F19+[1]COMMERCIAL!F19+'[1]KIBRIS KAPİTAL INS.'!F19+[1]BEY!F19+[1]AXA!F19+[1]EUROCİTY!F19+'[1]AS-CAN'!F19+[1]ANADOLU!F19+'[1]GULF SİGORTA A.Ş.'!F19+'[1]ZİRAAT '!D20+[1]MAPREE!F20+[1]AKFİNANS!F19</f>
        <v>-46</v>
      </c>
      <c r="G21" s="10">
        <f>+[1]ZURİCH!G19+[1]ZİRVE!G19+[1]ÜNİVERSAL!G19+[1]TÜRK!G19+[1]TOWER!G19+[1]ŞEKER!G19+[1]SEGURE!G19+[1]AVEON!G19+[1]LİMASOL!G19+[1]KIBRIS!G19+[1]NORTHPRİME!G19+[1]İKTİSAT!G19+[1]GÜVEN!G19+[1]GÜNEŞ!G19+[1]GROUPAMA!G19+[1]GOLD!G19+'[1]CAN SİGORTA'!G19+[1]DAĞLI!G19+[1]CREDİTWEST!G19+[1]COMMERCIAL!G19+'[1]KIBRIS KAPİTAL INS.'!G19+[1]BEY!G19+[1]AXA!G19+[1]EUROCİTY!G19+'[1]AS-CAN'!G19+[1]ANADOLU!G19+'[1]GULF SİGORTA A.Ş.'!G19+'[1]ZİRAAT '!E20+[1]MAPREE!G20+[1]AKFİNANS!G19</f>
        <v>0</v>
      </c>
      <c r="H21" s="10">
        <f>+[1]ZURİCH!H19+[1]ZİRVE!H19+[1]ÜNİVERSAL!H19+[1]TÜRK!H19+[1]TOWER!H19+[1]ŞEKER!H19+[1]SEGURE!H19+[1]AVEON!H19+[1]LİMASOL!H19+[1]KIBRIS!H19+[1]NORTHPRİME!H19+[1]İKTİSAT!H19+[1]GÜVEN!H19+[1]GÜNEŞ!H19+[1]GROUPAMA!H19+[1]GOLD!H19+'[1]CAN SİGORTA'!H19+[1]DAĞLI!H19+[1]CREDİTWEST!H19+[1]COMMERCIAL!H19+'[1]KIBRIS KAPİTAL INS.'!H19+[1]BEY!H19+[1]AXA!H19+[1]EUROCİTY!H19+'[1]AS-CAN'!H19+[1]ANADOLU!H19+'[1]GULF SİGORTA A.Ş.'!H19+'[1]ZİRAAT '!F20+[1]MAPREE!H20+[1]AKFİNANS!H19</f>
        <v>-1066</v>
      </c>
      <c r="I21" s="10">
        <f>+[1]ZURİCH!I19+[1]ZİRVE!I19+[1]ÜNİVERSAL!I19+[1]TÜRK!I19+[1]TOWER!I19+[1]ŞEKER!I19+[1]SEGURE!I19+[1]AVEON!I19+[1]LİMASOL!I19+[1]KIBRIS!I19+[1]NORTHPRİME!I19+[1]İKTİSAT!I19+[1]GÜVEN!I19+[1]GÜNEŞ!I19+[1]GROUPAMA!I19+[1]GOLD!I19+'[1]CAN SİGORTA'!I19+[1]DAĞLI!I19+[1]CREDİTWEST!I19+[1]COMMERCIAL!I19+'[1]KIBRIS KAPİTAL INS.'!I19+[1]BEY!I19+[1]AXA!I19+[1]EUROCİTY!I19+'[1]AS-CAN'!I19+[1]ANADOLU!I19+'[1]GULF SİGORTA A.Ş.'!I19+'[1]ZİRAAT '!G20+[1]MAPREE!I20+[1]AKFİNANS!I19</f>
        <v>0</v>
      </c>
      <c r="J21" s="10">
        <f>+[1]ZURİCH!J19+[1]ZİRVE!J19+[1]ÜNİVERSAL!J19+[1]TÜRK!J19+[1]TOWER!J19+[1]ŞEKER!J19+[1]SEGURE!J19+[1]AVEON!J19+[1]LİMASOL!J19+[1]KIBRIS!J19+[1]NORTHPRİME!J19+[1]İKTİSAT!J19+[1]GÜVEN!J19+[1]GÜNEŞ!J19+[1]GROUPAMA!J19+[1]GOLD!J19+'[1]CAN SİGORTA'!J19+[1]DAĞLI!J19+[1]CREDİTWEST!J19+[1]COMMERCIAL!J19+'[1]KIBRIS KAPİTAL INS.'!J19+[1]BEY!J19+[1]AXA!J19+[1]EUROCİTY!J19+'[1]AS-CAN'!J19+[1]ANADOLU!J19+'[1]GULF SİGORTA A.Ş.'!J19+'[1]ZİRAAT '!H20+[1]MAPREE!J20+[1]AKFİNANS!J19</f>
        <v>0</v>
      </c>
      <c r="K21" s="10">
        <f>+[1]ZURİCH!K19+[1]ZİRVE!K19+[1]ÜNİVERSAL!K19+[1]TÜRK!K19+[1]TOWER!K19+[1]ŞEKER!K19+[1]SEGURE!K19+[1]AVEON!K19+[1]LİMASOL!K19+[1]KIBRIS!K19+[1]NORTHPRİME!K19+[1]İKTİSAT!K19+[1]GÜVEN!K19+[1]GÜNEŞ!K19+[1]GROUPAMA!K19+[1]GOLD!K19+'[1]CAN SİGORTA'!K19+[1]DAĞLI!K19+[1]CREDİTWEST!K19+[1]COMMERCIAL!K19+'[1]KIBRIS KAPİTAL INS.'!K19+[1]BEY!K19+[1]AXA!K19+[1]EUROCİTY!K19+'[1]AS-CAN'!K19+[1]ANADOLU!K19+'[1]GULF SİGORTA A.Ş.'!K19+'[1]ZİRAAT '!I20+[1]MAPREE!K20+[1]AKFİNANS!K19</f>
        <v>0</v>
      </c>
      <c r="L21" s="11">
        <f t="shared" si="1"/>
        <v>-5160</v>
      </c>
    </row>
    <row r="22" spans="1:12" x14ac:dyDescent="0.25">
      <c r="A22" s="5"/>
      <c r="B22" s="9" t="s">
        <v>34</v>
      </c>
      <c r="C22" s="5" t="s">
        <v>35</v>
      </c>
      <c r="D22" s="10">
        <f>+[1]ZURİCH!D20+[1]ZİRVE!D20+[1]ÜNİVERSAL!D20+[1]TÜRK!D20+[1]TOWER!D20+[1]ŞEKER!D20+[1]SEGURE!D20+[1]AVEON!D20+[1]LİMASOL!D20+[1]KIBRIS!D20+[1]NORTHPRİME!D20+[1]İKTİSAT!D20+[1]GÜVEN!D20+[1]GÜNEŞ!D20+[1]GROUPAMA!D20+[1]GOLD!D20+'[1]CAN SİGORTA'!D20+[1]DAĞLI!D20+[1]CREDİTWEST!D20+[1]COMMERCIAL!D20+'[1]KIBRIS KAPİTAL INS.'!D20+[1]BEY!D20+[1]AXA!D20+[1]EUROCİTY!D20+'[1]AS-CAN'!D20+[1]ANADOLU!D20+'[1]GULF SİGORTA A.Ş.'!D20+'[1]ZİRAAT '!B21+[1]MAPREE!D21+[1]AKFİNANS!D20</f>
        <v>7403122.0100000007</v>
      </c>
      <c r="E22" s="10">
        <f>+[1]ZURİCH!E20+[1]ZİRVE!E20+[1]ÜNİVERSAL!E20+[1]TÜRK!E20+[1]TOWER!E20+[1]ŞEKER!E20+[1]SEGURE!E20+[1]AVEON!E20+[1]LİMASOL!E20+[1]KIBRIS!E20+[1]NORTHPRİME!E20+[1]İKTİSAT!E20+[1]GÜVEN!E20+[1]GÜNEŞ!E20+[1]GROUPAMA!E20+[1]GOLD!E20+'[1]CAN SİGORTA'!E20+[1]DAĞLI!E20+[1]CREDİTWEST!E20+[1]COMMERCIAL!E20+'[1]KIBRIS KAPİTAL INS.'!E20+[1]BEY!E20+[1]AXA!E20+[1]EUROCİTY!E20+'[1]AS-CAN'!E20+[1]ANADOLU!E20+'[1]GULF SİGORTA A.Ş.'!E20+'[1]ZİRAAT '!C21+[1]MAPREE!E21+[1]AKFİNANS!E20</f>
        <v>1208847.8499999999</v>
      </c>
      <c r="F22" s="10">
        <f>+[1]ZURİCH!F20+[1]ZİRVE!F20+[1]ÜNİVERSAL!F20+[1]TÜRK!F20+[1]TOWER!F20+[1]ŞEKER!F20+[1]SEGURE!F20+[1]AVEON!F20+[1]LİMASOL!F20+[1]KIBRIS!F20+[1]NORTHPRİME!F20+[1]İKTİSAT!F20+[1]GÜVEN!F20+[1]GÜNEŞ!F20+[1]GROUPAMA!F20+[1]GOLD!F20+'[1]CAN SİGORTA'!F20+[1]DAĞLI!F20+[1]CREDİTWEST!F20+[1]COMMERCIAL!F20+'[1]KIBRIS KAPİTAL INS.'!F20+[1]BEY!F20+[1]AXA!F20+[1]EUROCİTY!F20+'[1]AS-CAN'!F20+[1]ANADOLU!F20+'[1]GULF SİGORTA A.Ş.'!F20+'[1]ZİRAAT '!D21+[1]MAPREE!F21+[1]AKFİNANS!F20</f>
        <v>49603105.960000001</v>
      </c>
      <c r="G22" s="10">
        <f>+[1]ZURİCH!G20+[1]ZİRVE!G20+[1]ÜNİVERSAL!G20+[1]TÜRK!G20+[1]TOWER!G20+[1]ŞEKER!G20+[1]SEGURE!G20+[1]AVEON!G20+[1]LİMASOL!G20+[1]KIBRIS!G20+[1]NORTHPRİME!G20+[1]İKTİSAT!G20+[1]GÜVEN!G20+[1]GÜNEŞ!G20+[1]GROUPAMA!G20+[1]GOLD!G20+'[1]CAN SİGORTA'!G20+[1]DAĞLI!G20+[1]CREDİTWEST!G20+[1]COMMERCIAL!G20+'[1]KIBRIS KAPİTAL INS.'!G20+[1]BEY!G20+[1]AXA!G20+[1]EUROCİTY!G20+'[1]AS-CAN'!G20+[1]ANADOLU!G20+'[1]GULF SİGORTA A.Ş.'!G20+'[1]ZİRAAT '!E21+[1]MAPREE!G21+[1]AKFİNANS!G20</f>
        <v>12173471.32</v>
      </c>
      <c r="H22" s="10">
        <f>+[1]ZURİCH!H20+[1]ZİRVE!H20+[1]ÜNİVERSAL!H20+[1]TÜRK!H20+[1]TOWER!H20+[1]ŞEKER!H20+[1]SEGURE!H20+[1]AVEON!H20+[1]LİMASOL!H20+[1]KIBRIS!H20+[1]NORTHPRİME!H20+[1]İKTİSAT!H20+[1]GÜVEN!H20+[1]GÜNEŞ!H20+[1]GROUPAMA!H20+[1]GOLD!H20+'[1]CAN SİGORTA'!H20+[1]DAĞLI!H20+[1]CREDİTWEST!H20+[1]COMMERCIAL!H20+'[1]KIBRIS KAPİTAL INS.'!H20+[1]BEY!H20+[1]AXA!H20+[1]EUROCİTY!H20+'[1]AS-CAN'!H20+[1]ANADOLU!H20+'[1]GULF SİGORTA A.Ş.'!H20+'[1]ZİRAAT '!F21+[1]MAPREE!H21+[1]AKFİNANS!H20</f>
        <v>257907.96</v>
      </c>
      <c r="I22" s="10">
        <f>+[1]ZURİCH!I20+[1]ZİRVE!I20+[1]ÜNİVERSAL!I20+[1]TÜRK!I20+[1]TOWER!I20+[1]ŞEKER!I20+[1]SEGURE!I20+[1]AVEON!I20+[1]LİMASOL!I20+[1]KIBRIS!I20+[1]NORTHPRİME!I20+[1]İKTİSAT!I20+[1]GÜVEN!I20+[1]GÜNEŞ!I20+[1]GROUPAMA!I20+[1]GOLD!I20+'[1]CAN SİGORTA'!I20+[1]DAĞLI!I20+[1]CREDİTWEST!I20+[1]COMMERCIAL!I20+'[1]KIBRIS KAPİTAL INS.'!I20+[1]BEY!I20+[1]AXA!I20+[1]EUROCİTY!I20+'[1]AS-CAN'!I20+[1]ANADOLU!I20+'[1]GULF SİGORTA A.Ş.'!I20+'[1]ZİRAAT '!G21+[1]MAPREE!I21+[1]AKFİNANS!I20</f>
        <v>0</v>
      </c>
      <c r="J22" s="10">
        <f>+[1]ZURİCH!J20+[1]ZİRVE!J20+[1]ÜNİVERSAL!J20+[1]TÜRK!J20+[1]TOWER!J20+[1]ŞEKER!J20+[1]SEGURE!J20+[1]AVEON!J20+[1]LİMASOL!J20+[1]KIBRIS!J20+[1]NORTHPRİME!J20+[1]İKTİSAT!J20+[1]GÜVEN!J20+[1]GÜNEŞ!J20+[1]GROUPAMA!J20+[1]GOLD!J20+'[1]CAN SİGORTA'!J20+[1]DAĞLI!J20+[1]CREDİTWEST!J20+[1]COMMERCIAL!J20+'[1]KIBRIS KAPİTAL INS.'!J20+[1]BEY!J20+[1]AXA!J20+[1]EUROCİTY!J20+'[1]AS-CAN'!J20+[1]ANADOLU!J20+'[1]GULF SİGORTA A.Ş.'!J20+'[1]ZİRAAT '!H21+[1]MAPREE!J21+[1]AKFİNANS!J20</f>
        <v>0</v>
      </c>
      <c r="K22" s="10">
        <f>+[1]ZURİCH!K20+[1]ZİRVE!K20+[1]ÜNİVERSAL!K20+[1]TÜRK!K20+[1]TOWER!K20+[1]ŞEKER!K20+[1]SEGURE!K20+[1]AVEON!K20+[1]LİMASOL!K20+[1]KIBRIS!K20+[1]NORTHPRİME!K20+[1]İKTİSAT!K20+[1]GÜVEN!K20+[1]GÜNEŞ!K20+[1]GROUPAMA!K20+[1]GOLD!K20+'[1]CAN SİGORTA'!K20+[1]DAĞLI!K20+[1]CREDİTWEST!K20+[1]COMMERCIAL!K20+'[1]KIBRIS KAPİTAL INS.'!K20+[1]BEY!K20+[1]AXA!K20+[1]EUROCİTY!K20+'[1]AS-CAN'!K20+[1]ANADOLU!K20+'[1]GULF SİGORTA A.Ş.'!K20+'[1]ZİRAAT '!I21+[1]MAPREE!K21+[1]AKFİNANS!K20</f>
        <v>3.9699999999999989</v>
      </c>
      <c r="L22" s="11">
        <f t="shared" si="1"/>
        <v>70646459.070000008</v>
      </c>
    </row>
    <row r="23" spans="1:12" x14ac:dyDescent="0.25">
      <c r="A23" s="5" t="s">
        <v>36</v>
      </c>
      <c r="B23" s="6"/>
      <c r="C23" s="7" t="s">
        <v>37</v>
      </c>
      <c r="D23" s="8">
        <f>+D24+D25+D26+D27+D35</f>
        <v>119720832.38000001</v>
      </c>
      <c r="E23" s="8">
        <f>+E24+E25+E26+E27+E35</f>
        <v>10267238.02</v>
      </c>
      <c r="F23" s="8">
        <f>+F24+F25+F26+F27+F35</f>
        <v>410904762.07999998</v>
      </c>
      <c r="G23" s="8">
        <f>+G24+G25+G26+G27+G35</f>
        <v>99884447.900000006</v>
      </c>
      <c r="H23" s="8">
        <f>+[1]ZURİCH!H21+[1]ZİRVE!H21+[1]ÜNİVERSAL!H21+[1]TÜRK!H21+[1]TOWER!H21+[1]ŞEKER!H21+[1]SEGURE!H21+[1]AVEON!H21+[1]LİMASOL!H21+[1]KIBRIS!H21+[1]NORTHPRİME!H21+[1]İKTİSAT!H21+[1]GÜVEN!H21+[1]GÜNEŞ!H21+[1]GROUPAMA!H21+[1]GOLD!H21+'[1]CAN SİGORTA'!H21+[1]DAĞLI!H21+[1]CREDİTWEST!H21+[1]COMMERCIAL!H21+'[1]KIBRIS KAPİTAL INS.'!H21+[1]BEY!H21+[1]AXA!H21+[1]EUROCİTY!H21+'[1]AS-CAN'!H21+[1]ANADOLU!H21+'[1]GULF SİGORTA A.Ş.'!H21</f>
        <v>13639388.139999999</v>
      </c>
      <c r="I23" s="8">
        <f>+I24+I25+I26+I27+I35</f>
        <v>0</v>
      </c>
      <c r="J23" s="8">
        <f>+J24+J25+J26+J27+J35</f>
        <v>12687.46</v>
      </c>
      <c r="K23" s="8">
        <f>+K24+K25+K26+K27+K35</f>
        <v>19153411.610000003</v>
      </c>
      <c r="L23" s="8">
        <f t="shared" si="1"/>
        <v>673582767.59000003</v>
      </c>
    </row>
    <row r="24" spans="1:12" x14ac:dyDescent="0.25">
      <c r="A24" s="5"/>
      <c r="B24" s="9" t="s">
        <v>12</v>
      </c>
      <c r="C24" s="5" t="s">
        <v>38</v>
      </c>
      <c r="D24" s="10">
        <f>+[1]ZURİCH!D22+[1]ZİRVE!D22+[1]ÜNİVERSAL!D22+[1]TÜRK!D22+[1]TOWER!D22+[1]ŞEKER!D22+[1]SEGURE!D22+[1]AVEON!D22+[1]LİMASOL!D22+[1]KIBRIS!D22+[1]NORTHPRİME!D22+[1]İKTİSAT!D22+[1]GÜVEN!D22+[1]GÜNEŞ!D22+[1]GROUPAMA!D22+[1]GOLD!D22+'[1]CAN SİGORTA'!D22+[1]DAĞLI!D22+[1]CREDİTWEST!D22+[1]COMMERCIAL!D22+'[1]KIBRIS KAPİTAL INS.'!D22+[1]BEY!D22+[1]AXA!D22+[1]EUROCİTY!D22+'[1]AS-CAN'!D22+[1]ANADOLU!D22+'[1]GULF SİGORTA A.Ş.'!D22+'[1]ZİRAAT '!B23+[1]MAPREE!D23+[1]AKFİNANS!D22</f>
        <v>30599723.93</v>
      </c>
      <c r="E24" s="10">
        <f>+[1]ZURİCH!E22+[1]ZİRVE!E22+[1]ÜNİVERSAL!E22+[1]TÜRK!E22+[1]TOWER!E22+[1]ŞEKER!E22+[1]SEGURE!E22+[1]AVEON!E22+[1]LİMASOL!E22+[1]KIBRIS!E22+[1]NORTHPRİME!E22+[1]İKTİSAT!E22+[1]GÜVEN!E22+[1]GÜNEŞ!E22+[1]GROUPAMA!E22+[1]GOLD!E22+'[1]CAN SİGORTA'!E22+[1]DAĞLI!E22+[1]CREDİTWEST!E22+[1]COMMERCIAL!E22+'[1]KIBRIS KAPİTAL INS.'!E22+[1]BEY!E22+[1]AXA!E22+[1]EUROCİTY!E22+'[1]AS-CAN'!E22+[1]ANADOLU!E22+'[1]GULF SİGORTA A.Ş.'!E22+'[1]ZİRAAT '!C23+[1]MAPREE!E23+[1]AKFİNANS!E22</f>
        <v>3522589.38</v>
      </c>
      <c r="F24" s="10">
        <f>+[1]ZURİCH!F22+[1]ZİRVE!F22+[1]ÜNİVERSAL!F22+[1]TÜRK!F22+[1]TOWER!F22+[1]ŞEKER!F22+[1]SEGURE!F22+[1]AVEON!F22+[1]LİMASOL!F22+[1]KIBRIS!F22+[1]NORTHPRİME!F22+[1]İKTİSAT!F22+[1]GÜVEN!F22+[1]GÜNEŞ!F22+[1]GROUPAMA!F22+[1]GOLD!F22+'[1]CAN SİGORTA'!F22+[1]DAĞLI!F22+[1]CREDİTWEST!F22+[1]COMMERCIAL!F22+'[1]KIBRIS KAPİTAL INS.'!F22+[1]BEY!F22+[1]AXA!F22+[1]EUROCİTY!F22+'[1]AS-CAN'!F22+[1]ANADOLU!F22+'[1]GULF SİGORTA A.Ş.'!F22+'[1]ZİRAAT '!D23+[1]MAPREE!F23+[1]AKFİNANS!F22</f>
        <v>83598031.440000013</v>
      </c>
      <c r="G24" s="10">
        <f>+[1]ZURİCH!G22+[1]ZİRVE!G22+[1]ÜNİVERSAL!G22+[1]TÜRK!G22+[1]TOWER!G22+[1]ŞEKER!G22+[1]SEGURE!G22+[1]AVEON!G22+[1]LİMASOL!G22+[1]KIBRIS!G22+[1]NORTHPRİME!G22+[1]İKTİSAT!G22+[1]GÜVEN!G22+[1]GÜNEŞ!G22+[1]GROUPAMA!G22+[1]GOLD!G22+'[1]CAN SİGORTA'!G22+[1]DAĞLI!G22+[1]CREDİTWEST!G22+[1]COMMERCIAL!G22+'[1]KIBRIS KAPİTAL INS.'!G22+[1]BEY!G22+[1]AXA!G22+[1]EUROCİTY!G22+'[1]AS-CAN'!G22+[1]ANADOLU!G22+'[1]GULF SİGORTA A.Ş.'!G22+'[1]ZİRAAT '!E23+[1]MAPREE!G23+[1]AKFİNANS!G22</f>
        <v>20840677.430000003</v>
      </c>
      <c r="H24" s="10">
        <f>+[1]ZURİCH!H22+[1]ZİRVE!H22+[1]ÜNİVERSAL!H22+[1]TÜRK!H22+[1]TOWER!H22+[1]ŞEKER!H22+[1]SEGURE!H22+[1]AVEON!H22+[1]LİMASOL!H22+[1]KIBRIS!H22+[1]NORTHPRİME!H22+[1]İKTİSAT!H22+[1]GÜVEN!H22+[1]GÜNEŞ!H22+[1]GROUPAMA!H22+[1]GOLD!H22+'[1]CAN SİGORTA'!H22+[1]DAĞLI!H22+[1]CREDİTWEST!H22+[1]COMMERCIAL!H22+'[1]KIBRIS KAPİTAL INS.'!H22+[1]BEY!H22+[1]AXA!H22+[1]EUROCİTY!H22+'[1]AS-CAN'!H22+[1]ANADOLU!H22+'[1]GULF SİGORTA A.Ş.'!H22+'[1]ZİRAAT '!F23+[1]MAPREE!H23+[1]AKFİNANS!H22</f>
        <v>4322634.1499999994</v>
      </c>
      <c r="I24" s="10">
        <f>+[1]ZURİCH!I22+[1]ZİRVE!I22+[1]ÜNİVERSAL!I22+[1]TÜRK!I22+[1]TOWER!I22+[1]ŞEKER!I22+[1]SEGURE!I22+[1]AVEON!I22+[1]LİMASOL!I22+[1]KIBRIS!I22+[1]NORTHPRİME!I22+[1]İKTİSAT!I22+[1]GÜVEN!I22+[1]GÜNEŞ!I22+[1]GROUPAMA!I22+[1]GOLD!I22+'[1]CAN SİGORTA'!I22+[1]DAĞLI!I22+[1]CREDİTWEST!I22+[1]COMMERCIAL!I22+'[1]KIBRIS KAPİTAL INS.'!I22+[1]BEY!I22+[1]AXA!I22+[1]EUROCİTY!I22+'[1]AS-CAN'!I22+[1]ANADOLU!I22+'[1]GULF SİGORTA A.Ş.'!I22+'[1]ZİRAAT '!G23+[1]MAPREE!I23+[1]AKFİNANS!I22</f>
        <v>0</v>
      </c>
      <c r="J24" s="10">
        <f>+[1]ZURİCH!J22+[1]ZİRVE!J22+[1]ÜNİVERSAL!J22+[1]TÜRK!J22+[1]TOWER!J22+[1]ŞEKER!J22+[1]SEGURE!J22+[1]AVEON!J22+[1]LİMASOL!J22+[1]KIBRIS!J22+[1]NORTHPRİME!J22+[1]İKTİSAT!J22+[1]GÜVEN!J22+[1]GÜNEŞ!J22+[1]GROUPAMA!J22+[1]GOLD!J22+'[1]CAN SİGORTA'!J22+[1]DAĞLI!J22+[1]CREDİTWEST!J22+[1]COMMERCIAL!J22+'[1]KIBRIS KAPİTAL INS.'!J22+[1]BEY!J22+[1]AXA!J22+[1]EUROCİTY!J22+'[1]AS-CAN'!J22+[1]ANADOLU!J22+'[1]GULF SİGORTA A.Ş.'!J22+'[1]ZİRAAT '!H23+[1]MAPREE!J23+[1]AKFİNANS!J22</f>
        <v>0</v>
      </c>
      <c r="K24" s="10">
        <f>+[1]ZURİCH!K22+[1]ZİRVE!K22+[1]ÜNİVERSAL!K22+[1]TÜRK!K22+[1]TOWER!K22+[1]ŞEKER!K22+[1]SEGURE!K22+[1]AVEON!K22+[1]LİMASOL!K22+[1]KIBRIS!K22+[1]NORTHPRİME!K22+[1]İKTİSAT!K22+[1]GÜVEN!K22+[1]GÜNEŞ!K22+[1]GROUPAMA!K22+[1]GOLD!K22+'[1]CAN SİGORTA'!K22+[1]DAĞLI!K22+[1]CREDİTWEST!K22+[1]COMMERCIAL!K22+'[1]KIBRIS KAPİTAL INS.'!K22+[1]BEY!K22+[1]AXA!K22+[1]EUROCİTY!K22+'[1]AS-CAN'!K22+[1]ANADOLU!K22+'[1]GULF SİGORTA A.Ş.'!K22+'[1]ZİRAAT '!I23+[1]MAPREE!K23+[1]AKFİNANS!K22</f>
        <v>7897948.5700000003</v>
      </c>
      <c r="L24" s="11">
        <f t="shared" si="1"/>
        <v>150781604.90000001</v>
      </c>
    </row>
    <row r="25" spans="1:12" x14ac:dyDescent="0.25">
      <c r="A25" s="5"/>
      <c r="B25" s="9" t="s">
        <v>14</v>
      </c>
      <c r="C25" s="5" t="s">
        <v>39</v>
      </c>
      <c r="D25" s="10">
        <f>+[1]ZURİCH!D23+[1]ZİRVE!D23+[1]ÜNİVERSAL!D23+[1]TÜRK!D23+[1]TOWER!D23+[1]ŞEKER!D23+[1]SEGURE!D23+[1]AVEON!D23+[1]LİMASOL!D23+[1]KIBRIS!D23+[1]NORTHPRİME!D23+[1]İKTİSAT!D23+[1]GÜVEN!D23+[1]GÜNEŞ!D23+[1]GROUPAMA!D23+[1]GOLD!D23+'[1]CAN SİGORTA'!D23+[1]DAĞLI!D23+[1]CREDİTWEST!D23+[1]COMMERCIAL!D23+'[1]KIBRIS KAPİTAL INS.'!D23+[1]BEY!D23+[1]AXA!D23+[1]EUROCİTY!D23+'[1]AS-CAN'!D23+[1]ANADOLU!D23+'[1]GULF SİGORTA A.Ş.'!D23+'[1]ZİRAAT '!B24+[1]MAPREE!D24+[1]AKFİNANS!D23</f>
        <v>7168219.2899999991</v>
      </c>
      <c r="E25" s="10">
        <f>+[1]ZURİCH!E23+[1]ZİRVE!E23+[1]ÜNİVERSAL!E23+[1]TÜRK!E23+[1]TOWER!E23+[1]ŞEKER!E23+[1]SEGURE!E23+[1]AVEON!E23+[1]LİMASOL!E23+[1]KIBRIS!E23+[1]NORTHPRİME!E23+[1]İKTİSAT!E23+[1]GÜVEN!E23+[1]GÜNEŞ!E23+[1]GROUPAMA!E23+[1]GOLD!E23+'[1]CAN SİGORTA'!E23+[1]DAĞLI!E23+[1]CREDİTWEST!E23+[1]COMMERCIAL!E23+'[1]KIBRIS KAPİTAL INS.'!E23+[1]BEY!E23+[1]AXA!E23+[1]EUROCİTY!E23+'[1]AS-CAN'!E23+[1]ANADOLU!E23+'[1]GULF SİGORTA A.Ş.'!E23+'[1]ZİRAAT '!C24+[1]MAPREE!E24+[1]AKFİNANS!E23</f>
        <v>908755.24999999977</v>
      </c>
      <c r="F25" s="10">
        <f>+[1]ZURİCH!F23+[1]ZİRVE!F23+[1]ÜNİVERSAL!F23+[1]TÜRK!F23+[1]TOWER!F23+[1]ŞEKER!F23+[1]SEGURE!F23+[1]AVEON!F23+[1]LİMASOL!F23+[1]KIBRIS!F23+[1]NORTHPRİME!F23+[1]İKTİSAT!F23+[1]GÜVEN!F23+[1]GÜNEŞ!F23+[1]GROUPAMA!F23+[1]GOLD!F23+'[1]CAN SİGORTA'!F23+[1]DAĞLI!F23+[1]CREDİTWEST!F23+[1]COMMERCIAL!F23+'[1]KIBRIS KAPİTAL INS.'!F23+[1]BEY!F23+[1]AXA!F23+[1]EUROCİTY!F23+'[1]AS-CAN'!F23+[1]ANADOLU!F23+'[1]GULF SİGORTA A.Ş.'!F23+'[1]ZİRAAT '!D24+[1]MAPREE!F24+[1]AKFİNANS!F23</f>
        <v>39333230.150000013</v>
      </c>
      <c r="G25" s="10">
        <f>+[1]ZURİCH!G23+[1]ZİRVE!G23+[1]ÜNİVERSAL!G23+[1]TÜRK!G23+[1]TOWER!G23+[1]ŞEKER!G23+[1]SEGURE!G23+[1]AVEON!G23+[1]LİMASOL!G23+[1]KIBRIS!G23+[1]NORTHPRİME!G23+[1]İKTİSAT!G23+[1]GÜVEN!G23+[1]GÜNEŞ!G23+[1]GROUPAMA!G23+[1]GOLD!G23+'[1]CAN SİGORTA'!G23+[1]DAĞLI!G23+[1]CREDİTWEST!G23+[1]COMMERCIAL!G23+'[1]KIBRIS KAPİTAL INS.'!G23+[1]BEY!G23+[1]AXA!G23+[1]EUROCİTY!G23+'[1]AS-CAN'!G23+[1]ANADOLU!G23+'[1]GULF SİGORTA A.Ş.'!G23+'[1]ZİRAAT '!E24+[1]MAPREE!G24+[1]AKFİNANS!G23</f>
        <v>17357807.749999996</v>
      </c>
      <c r="H25" s="10">
        <f>+[1]ZURİCH!H23+[1]ZİRVE!H23+[1]ÜNİVERSAL!H23+[1]TÜRK!H23+[1]TOWER!H23+[1]ŞEKER!H23+[1]SEGURE!H23+[1]AVEON!H23+[1]LİMASOL!H23+[1]KIBRIS!H23+[1]NORTHPRİME!H23+[1]İKTİSAT!H23+[1]GÜVEN!H23+[1]GÜNEŞ!H23+[1]GROUPAMA!H23+[1]GOLD!H23+'[1]CAN SİGORTA'!H23+[1]DAĞLI!H23+[1]CREDİTWEST!H23+[1]COMMERCIAL!H23+'[1]KIBRIS KAPİTAL INS.'!H23+[1]BEY!H23+[1]AXA!H23+[1]EUROCİTY!H23+'[1]AS-CAN'!H23+[1]ANADOLU!H23+'[1]GULF SİGORTA A.Ş.'!H23+'[1]ZİRAAT '!F24+[1]MAPREE!H24+[1]AKFİNANS!H23</f>
        <v>557127</v>
      </c>
      <c r="I25" s="10">
        <f>+[1]ZURİCH!I23+[1]ZİRVE!I23+[1]ÜNİVERSAL!I23+[1]TÜRK!I23+[1]TOWER!I23+[1]ŞEKER!I23+[1]SEGURE!I23+[1]AVEON!I23+[1]LİMASOL!I23+[1]KIBRIS!I23+[1]NORTHPRİME!I23+[1]İKTİSAT!I23+[1]GÜVEN!I23+[1]GÜNEŞ!I23+[1]GROUPAMA!I23+[1]GOLD!I23+'[1]CAN SİGORTA'!I23+[1]DAĞLI!I23+[1]CREDİTWEST!I23+[1]COMMERCIAL!I23+'[1]KIBRIS KAPİTAL INS.'!I23+[1]BEY!I23+[1]AXA!I23+[1]EUROCİTY!I23+'[1]AS-CAN'!I23+[1]ANADOLU!I23+'[1]GULF SİGORTA A.Ş.'!I23+'[1]ZİRAAT '!G24+[1]MAPREE!I24+[1]AKFİNANS!I23</f>
        <v>0</v>
      </c>
      <c r="J25" s="10">
        <f>+[1]ZURİCH!J23+[1]ZİRVE!J23+[1]ÜNİVERSAL!J23+[1]TÜRK!J23+[1]TOWER!J23+[1]ŞEKER!J23+[1]SEGURE!J23+[1]AVEON!J23+[1]LİMASOL!J23+[1]KIBRIS!J23+[1]NORTHPRİME!J23+[1]İKTİSAT!J23+[1]GÜVEN!J23+[1]GÜNEŞ!J23+[1]GROUPAMA!J23+[1]GOLD!J23+'[1]CAN SİGORTA'!J23+[1]DAĞLI!J23+[1]CREDİTWEST!J23+[1]COMMERCIAL!J23+'[1]KIBRIS KAPİTAL INS.'!J23+[1]BEY!J23+[1]AXA!J23+[1]EUROCİTY!J23+'[1]AS-CAN'!J23+[1]ANADOLU!J23+'[1]GULF SİGORTA A.Ş.'!J23+'[1]ZİRAAT '!H24+[1]MAPREE!J24+[1]AKFİNANS!J23</f>
        <v>3155.8</v>
      </c>
      <c r="K25" s="10">
        <f>+[1]ZURİCH!K23+[1]ZİRVE!K23+[1]ÜNİVERSAL!K23+[1]TÜRK!K23+[1]TOWER!K23+[1]ŞEKER!K23+[1]SEGURE!K23+[1]AVEON!K23+[1]LİMASOL!K23+[1]KIBRIS!K23+[1]NORTHPRİME!K23+[1]İKTİSAT!K23+[1]GÜVEN!K23+[1]GÜNEŞ!K23+[1]GROUPAMA!K23+[1]GOLD!K23+'[1]CAN SİGORTA'!K23+[1]DAĞLI!K23+[1]CREDİTWEST!K23+[1]COMMERCIAL!K23+'[1]KIBRIS KAPİTAL INS.'!K23+[1]BEY!K23+[1]AXA!K23+[1]EUROCİTY!K23+'[1]AS-CAN'!K23+[1]ANADOLU!K23+'[1]GULF SİGORTA A.Ş.'!K23+'[1]ZİRAAT '!I24+[1]MAPREE!K24+[1]AKFİNANS!K23</f>
        <v>1732799.27</v>
      </c>
      <c r="L25" s="11">
        <f t="shared" si="1"/>
        <v>67061094.510000013</v>
      </c>
    </row>
    <row r="26" spans="1:12" x14ac:dyDescent="0.25">
      <c r="A26" s="5"/>
      <c r="B26" s="9" t="s">
        <v>16</v>
      </c>
      <c r="C26" s="5" t="s">
        <v>40</v>
      </c>
      <c r="D26" s="10">
        <f>+[1]ZURİCH!D24+[1]ZİRVE!D24+[1]ÜNİVERSAL!D24+[1]TÜRK!D24+[1]TOWER!D24+[1]ŞEKER!D24+[1]SEGURE!D24+[1]AVEON!D24+[1]LİMASOL!D24+[1]KIBRIS!D24+[1]NORTHPRİME!D24+[1]İKTİSAT!D24+[1]GÜVEN!D24+[1]GÜNEŞ!D24+[1]GROUPAMA!D24+[1]GOLD!D24+'[1]CAN SİGORTA'!D24+[1]DAĞLI!D24+[1]CREDİTWEST!D24+[1]COMMERCIAL!D24+'[1]KIBRIS KAPİTAL INS.'!D24+[1]BEY!D24+[1]AXA!D24+[1]EUROCİTY!D24+'[1]AS-CAN'!D24+[1]ANADOLU!D24+'[1]GULF SİGORTA A.Ş.'!D24+'[1]ZİRAAT '!B25+[1]MAPREE!D25+[1]AKFİNANS!D24</f>
        <v>12503378.600000001</v>
      </c>
      <c r="E26" s="10">
        <f>+[1]ZURİCH!E24+[1]ZİRVE!E24+[1]ÜNİVERSAL!E24+[1]TÜRK!E24+[1]TOWER!E24+[1]ŞEKER!E24+[1]SEGURE!E24+[1]AVEON!E24+[1]LİMASOL!E24+[1]KIBRIS!E24+[1]NORTHPRİME!E24+[1]İKTİSAT!E24+[1]GÜVEN!E24+[1]GÜNEŞ!E24+[1]GROUPAMA!E24+[1]GOLD!E24+'[1]CAN SİGORTA'!E24+[1]DAĞLI!E24+[1]CREDİTWEST!E24+[1]COMMERCIAL!E24+'[1]KIBRIS KAPİTAL INS.'!E24+[1]BEY!E24+[1]AXA!E24+[1]EUROCİTY!E24+'[1]AS-CAN'!E24+[1]ANADOLU!E24+'[1]GULF SİGORTA A.Ş.'!E24+'[1]ZİRAAT '!C25+[1]MAPREE!E25+[1]AKFİNANS!E24</f>
        <v>2878505.09</v>
      </c>
      <c r="F26" s="10">
        <f>+[1]ZURİCH!F24+[1]ZİRVE!F24+[1]ÜNİVERSAL!F24+[1]TÜRK!F24+[1]TOWER!F24+[1]ŞEKER!F24+[1]SEGURE!F24+[1]AVEON!F24+[1]LİMASOL!F24+[1]KIBRIS!F24+[1]NORTHPRİME!F24+[1]İKTİSAT!F24+[1]GÜVEN!F24+[1]GÜNEŞ!F24+[1]GROUPAMA!F24+[1]GOLD!F24+'[1]CAN SİGORTA'!F24+[1]DAĞLI!F24+[1]CREDİTWEST!F24+[1]COMMERCIAL!F24+'[1]KIBRIS KAPİTAL INS.'!F24+[1]BEY!F24+[1]AXA!F24+[1]EUROCİTY!F24+'[1]AS-CAN'!F24+[1]ANADOLU!F24+'[1]GULF SİGORTA A.Ş.'!F24+'[1]ZİRAAT '!D25+[1]MAPREE!F25+[1]AKFİNANS!F24</f>
        <v>105484043.91999999</v>
      </c>
      <c r="G26" s="10">
        <f>+[1]ZURİCH!G24+[1]ZİRVE!G24+[1]ÜNİVERSAL!G24+[1]TÜRK!G24+[1]TOWER!G24+[1]ŞEKER!G24+[1]SEGURE!G24+[1]AVEON!G24+[1]LİMASOL!G24+[1]KIBRIS!G24+[1]NORTHPRİME!G24+[1]İKTİSAT!G24+[1]GÜVEN!G24+[1]GÜNEŞ!G24+[1]GROUPAMA!G24+[1]GOLD!G24+'[1]CAN SİGORTA'!G24+[1]DAĞLI!G24+[1]CREDİTWEST!G24+[1]COMMERCIAL!G24+'[1]KIBRIS KAPİTAL INS.'!G24+[1]BEY!G24+[1]AXA!G24+[1]EUROCİTY!G24+'[1]AS-CAN'!G24+[1]ANADOLU!G24+'[1]GULF SİGORTA A.Ş.'!G24+'[1]ZİRAAT '!E25+[1]MAPREE!G25+[1]AKFİNANS!G24</f>
        <v>14270026.02</v>
      </c>
      <c r="H26" s="10">
        <f>+[1]ZURİCH!H24+[1]ZİRVE!H24+[1]ÜNİVERSAL!H24+[1]TÜRK!H24+[1]TOWER!H24+[1]ŞEKER!H24+[1]SEGURE!H24+[1]AVEON!H24+[1]LİMASOL!H24+[1]KIBRIS!H24+[1]NORTHPRİME!H24+[1]İKTİSAT!H24+[1]GÜVEN!H24+[1]GÜNEŞ!H24+[1]GROUPAMA!H24+[1]GOLD!H24+'[1]CAN SİGORTA'!H24+[1]DAĞLI!H24+[1]CREDİTWEST!H24+[1]COMMERCIAL!H24+'[1]KIBRIS KAPİTAL INS.'!H24+[1]BEY!H24+[1]AXA!H24+[1]EUROCİTY!H24+'[1]AS-CAN'!H24+[1]ANADOLU!H24+'[1]GULF SİGORTA A.Ş.'!H24+'[1]ZİRAAT '!F25+[1]MAPREE!H25+[1]AKFİNANS!H24</f>
        <v>2808782.05</v>
      </c>
      <c r="I26" s="10">
        <f>+[1]ZURİCH!I24+[1]ZİRVE!I24+[1]ÜNİVERSAL!I24+[1]TÜRK!I24+[1]TOWER!I24+[1]ŞEKER!I24+[1]SEGURE!I24+[1]AVEON!I24+[1]LİMASOL!I24+[1]KIBRIS!I24+[1]NORTHPRİME!I24+[1]İKTİSAT!I24+[1]GÜVEN!I24+[1]GÜNEŞ!I24+[1]GROUPAMA!I24+[1]GOLD!I24+'[1]CAN SİGORTA'!I24+[1]DAĞLI!I24+[1]CREDİTWEST!I24+[1]COMMERCIAL!I24+'[1]KIBRIS KAPİTAL INS.'!I24+[1]BEY!I24+[1]AXA!I24+[1]EUROCİTY!I24+'[1]AS-CAN'!I24+[1]ANADOLU!I24+'[1]GULF SİGORTA A.Ş.'!I24+'[1]ZİRAAT '!G25+[1]MAPREE!I25+[1]AKFİNANS!I24</f>
        <v>0</v>
      </c>
      <c r="J26" s="10">
        <f>+[1]ZURİCH!J24+[1]ZİRVE!J24+[1]ÜNİVERSAL!J24+[1]TÜRK!J24+[1]TOWER!J24+[1]ŞEKER!J24+[1]SEGURE!J24+[1]AVEON!J24+[1]LİMASOL!J24+[1]KIBRIS!J24+[1]NORTHPRİME!J24+[1]İKTİSAT!J24+[1]GÜVEN!J24+[1]GÜNEŞ!J24+[1]GROUPAMA!J24+[1]GOLD!J24+'[1]CAN SİGORTA'!J24+[1]DAĞLI!J24+[1]CREDİTWEST!J24+[1]COMMERCIAL!J24+'[1]KIBRIS KAPİTAL INS.'!J24+[1]BEY!J24+[1]AXA!J24+[1]EUROCİTY!J24+'[1]AS-CAN'!J24+[1]ANADOLU!J24+'[1]GULF SİGORTA A.Ş.'!J24+'[1]ZİRAAT '!H25+[1]MAPREE!J25+[1]AKFİNANS!J24</f>
        <v>0</v>
      </c>
      <c r="K26" s="10">
        <f>+[1]ZURİCH!K24+[1]ZİRVE!K24+[1]ÜNİVERSAL!K24+[1]TÜRK!K24+[1]TOWER!K24+[1]ŞEKER!K24+[1]SEGURE!K24+[1]AVEON!K24+[1]LİMASOL!K24+[1]KIBRIS!K24+[1]NORTHPRİME!K24+[1]İKTİSAT!K24+[1]GÜVEN!K24+[1]GÜNEŞ!K24+[1]GROUPAMA!K24+[1]GOLD!K24+'[1]CAN SİGORTA'!K24+[1]DAĞLI!K24+[1]CREDİTWEST!K24+[1]COMMERCIAL!K24+'[1]KIBRIS KAPİTAL INS.'!K24+[1]BEY!K24+[1]AXA!K24+[1]EUROCİTY!K24+'[1]AS-CAN'!K24+[1]ANADOLU!K24+'[1]GULF SİGORTA A.Ş.'!K24+'[1]ZİRAAT '!I25+[1]MAPREE!K25+[1]AKFİNANS!K24</f>
        <v>4222119</v>
      </c>
      <c r="L26" s="11">
        <f t="shared" si="1"/>
        <v>142166854.67999998</v>
      </c>
    </row>
    <row r="27" spans="1:12" x14ac:dyDescent="0.25">
      <c r="A27" s="5"/>
      <c r="B27" s="12" t="s">
        <v>18</v>
      </c>
      <c r="C27" s="13" t="s">
        <v>41</v>
      </c>
      <c r="D27" s="14">
        <f>+D28+D29+D30+D31+D32+D33+D34</f>
        <v>65336340.070000008</v>
      </c>
      <c r="E27" s="14">
        <f>+E28+E29+E30+E31+E32+E33+E34</f>
        <v>2751957.65</v>
      </c>
      <c r="F27" s="14">
        <f>+F28+F29+F30+F31+F32+F33+F34</f>
        <v>160716280.10999998</v>
      </c>
      <c r="G27" s="14">
        <f>+G28+G29+G30+G31+G32+G33+G34</f>
        <v>39972413.079999998</v>
      </c>
      <c r="H27" s="14">
        <f>+[1]ZURİCH!H25+[1]ZİRVE!H25+[1]ÜNİVERSAL!H25+[1]TÜRK!H25+[1]TOWER!H25+[1]ŞEKER!H25+[1]SEGURE!H25+[1]AVEON!H25+[1]LİMASOL!H25+[1]KIBRIS!H25+[1]NORTHPRİME!H25+[1]İKTİSAT!H25+[1]GÜVEN!H25+[1]GÜNEŞ!H25+[1]GROUPAMA!H25+[1]GOLD!H25+'[1]CAN SİGORTA'!H25+[1]DAĞLI!H25+[1]CREDİTWEST!H25+[1]COMMERCIAL!H25+'[1]KIBRIS KAPİTAL INS.'!H25+[1]BEY!H25+[1]AXA!H25+[1]EUROCİTY!H25+'[1]AS-CAN'!H25+[1]ANADOLU!H25+'[1]GULF SİGORTA A.Ş.'!H25</f>
        <v>6148520.6400000006</v>
      </c>
      <c r="I27" s="14">
        <f>+I28+I29+I30+I31+I32+I33+I34</f>
        <v>0</v>
      </c>
      <c r="J27" s="14">
        <f>+J28+J29+J30+J31+J32+J33+J34</f>
        <v>9531.66</v>
      </c>
      <c r="K27" s="14">
        <f>+K28+K29+K30+K31+K32+K33+K34</f>
        <v>5247218.83</v>
      </c>
      <c r="L27" s="14">
        <f t="shared" si="1"/>
        <v>280182262.04000002</v>
      </c>
    </row>
    <row r="28" spans="1:12" x14ac:dyDescent="0.25">
      <c r="A28" s="5"/>
      <c r="B28" s="9"/>
      <c r="C28" s="5" t="s">
        <v>20</v>
      </c>
      <c r="D28" s="10">
        <f>+[1]ZURİCH!D26+[1]ZİRVE!D26+[1]ÜNİVERSAL!D26+[1]TÜRK!D26+[1]TOWER!D26+[1]ŞEKER!D26+[1]SEGURE!D26+[1]AVEON!D26+[1]LİMASOL!D26+[1]KIBRIS!D26+[1]NORTHPRİME!D26+[1]İKTİSAT!D26+[1]GÜVEN!D26+[1]GÜNEŞ!D26+[1]GROUPAMA!D26+[1]GOLD!D26+'[1]CAN SİGORTA'!D26+[1]DAĞLI!D26+[1]CREDİTWEST!D26+[1]COMMERCIAL!D26+'[1]KIBRIS KAPİTAL INS.'!D26+[1]BEY!D26+[1]AXA!D26+[1]EUROCİTY!D26+'[1]AS-CAN'!D26+[1]ANADOLU!D26+'[1]GULF SİGORTA A.Ş.'!D26+'[1]ZİRAAT '!B27+[1]MAPREE!D27+[1]AKFİNANS!D26</f>
        <v>30052675.410000004</v>
      </c>
      <c r="E28" s="10">
        <f>+[1]ZURİCH!E26+[1]ZİRVE!E26+[1]ÜNİVERSAL!E26+[1]TÜRK!E26+[1]TOWER!E26+[1]ŞEKER!E26+[1]SEGURE!E26+[1]AVEON!E26+[1]LİMASOL!E26+[1]KIBRIS!E26+[1]NORTHPRİME!E26+[1]İKTİSAT!E26+[1]GÜVEN!E26+[1]GÜNEŞ!E26+[1]GROUPAMA!E26+[1]GOLD!E26+'[1]CAN SİGORTA'!E26+[1]DAĞLI!E26+[1]CREDİTWEST!E26+[1]COMMERCIAL!E26+'[1]KIBRIS KAPİTAL INS.'!E26+[1]BEY!E26+[1]AXA!E26+[1]EUROCİTY!E26+'[1]AS-CAN'!E26+[1]ANADOLU!E26+'[1]GULF SİGORTA A.Ş.'!E26+'[1]ZİRAAT '!C27+[1]MAPREE!E27+[1]AKFİNANS!E26</f>
        <v>1909876.0699999998</v>
      </c>
      <c r="F28" s="10">
        <f>+[1]ZURİCH!F26+[1]ZİRVE!F26+[1]ÜNİVERSAL!F26+[1]TÜRK!F26+[1]TOWER!F26+[1]ŞEKER!F26+[1]SEGURE!F26+[1]AVEON!F26+[1]LİMASOL!F26+[1]KIBRIS!F26+[1]NORTHPRİME!F26+[1]İKTİSAT!F26+[1]GÜVEN!F26+[1]GÜNEŞ!F26+[1]GROUPAMA!F26+[1]GOLD!F26+'[1]CAN SİGORTA'!F26+[1]DAĞLI!F26+[1]CREDİTWEST!F26+[1]COMMERCIAL!F26+'[1]KIBRIS KAPİTAL INS.'!F26+[1]BEY!F26+[1]AXA!F26+[1]EUROCİTY!F26+'[1]AS-CAN'!F26+[1]ANADOLU!F26+'[1]GULF SİGORTA A.Ş.'!F26+'[1]ZİRAAT '!D27+[1]MAPREE!F27+[1]AKFİNANS!F26</f>
        <v>118079939.39999998</v>
      </c>
      <c r="G28" s="10">
        <f>+[1]ZURİCH!G26+[1]ZİRVE!G26+[1]ÜNİVERSAL!G26+[1]TÜRK!G26+[1]TOWER!G26+[1]ŞEKER!G26+[1]SEGURE!G26+[1]AVEON!G26+[1]LİMASOL!G26+[1]KIBRIS!G26+[1]NORTHPRİME!G26+[1]İKTİSAT!G26+[1]GÜVEN!G26+[1]GÜNEŞ!G26+[1]GROUPAMA!G26+[1]GOLD!G26+'[1]CAN SİGORTA'!G26+[1]DAĞLI!G26+[1]CREDİTWEST!G26+[1]COMMERCIAL!G26+'[1]KIBRIS KAPİTAL INS.'!G26+[1]BEY!G26+[1]AXA!G26+[1]EUROCİTY!G26+'[1]AS-CAN'!G26+[1]ANADOLU!G26+'[1]GULF SİGORTA A.Ş.'!G26+'[1]ZİRAAT '!E27+[1]MAPREE!G27+[1]AKFİNANS!G26</f>
        <v>27418613.149999999</v>
      </c>
      <c r="H28" s="10">
        <f>+[1]ZURİCH!H26+[1]ZİRVE!H26+[1]ÜNİVERSAL!H26+[1]TÜRK!H26+[1]TOWER!H26+[1]ŞEKER!H26+[1]SEGURE!H26+[1]AVEON!H26+[1]LİMASOL!H26+[1]KIBRIS!H26+[1]NORTHPRİME!H26+[1]İKTİSAT!H26+[1]GÜVEN!H26+[1]GÜNEŞ!H26+[1]GROUPAMA!H26+[1]GOLD!H26+'[1]CAN SİGORTA'!H26+[1]DAĞLI!H26+[1]CREDİTWEST!H26+[1]COMMERCIAL!H26+'[1]KIBRIS KAPİTAL INS.'!H26+[1]BEY!H26+[1]AXA!H26+[1]EUROCİTY!H26+'[1]AS-CAN'!H26+[1]ANADOLU!H26+'[1]GULF SİGORTA A.Ş.'!H26+'[1]ZİRAAT '!F27+[1]MAPREE!H27+[1]AKFİNANS!H26</f>
        <v>4163451.47</v>
      </c>
      <c r="I28" s="10">
        <f>+[1]ZURİCH!I26+[1]ZİRVE!I26+[1]ÜNİVERSAL!I26+[1]TÜRK!I26+[1]TOWER!I26+[1]ŞEKER!I26+[1]SEGURE!I26+[1]AVEON!I26+[1]LİMASOL!I26+[1]KIBRIS!I26+[1]NORTHPRİME!I26+[1]İKTİSAT!I26+[1]GÜVEN!I26+[1]GÜNEŞ!I26+[1]GROUPAMA!I26+[1]GOLD!I26+'[1]CAN SİGORTA'!I26+[1]DAĞLI!I26+[1]CREDİTWEST!I26+[1]COMMERCIAL!I26+'[1]KIBRIS KAPİTAL INS.'!I26+[1]BEY!I26+[1]AXA!I26+[1]EUROCİTY!I26+'[1]AS-CAN'!I26+[1]ANADOLU!I26+'[1]GULF SİGORTA A.Ş.'!I26+'[1]ZİRAAT '!G27+[1]MAPREE!I27+[1]AKFİNANS!I26</f>
        <v>0</v>
      </c>
      <c r="J28" s="10">
        <f>+[1]ZURİCH!J26+[1]ZİRVE!J26+[1]ÜNİVERSAL!J26+[1]TÜRK!J26+[1]TOWER!J26+[1]ŞEKER!J26+[1]SEGURE!J26+[1]AVEON!J26+[1]LİMASOL!J26+[1]KIBRIS!J26+[1]NORTHPRİME!J26+[1]İKTİSAT!J26+[1]GÜVEN!J26+[1]GÜNEŞ!J26+[1]GROUPAMA!J26+[1]GOLD!J26+'[1]CAN SİGORTA'!J26+[1]DAĞLI!J26+[1]CREDİTWEST!J26+[1]COMMERCIAL!J26+'[1]KIBRIS KAPİTAL INS.'!J26+[1]BEY!J26+[1]AXA!J26+[1]EUROCİTY!J26+'[1]AS-CAN'!J26+[1]ANADOLU!J26+'[1]GULF SİGORTA A.Ş.'!J26+'[1]ZİRAAT '!H27+[1]MAPREE!J27+[1]AKFİNANS!J26</f>
        <v>9531.66</v>
      </c>
      <c r="K28" s="10">
        <f>+[1]ZURİCH!K26+[1]ZİRVE!K26+[1]ÜNİVERSAL!K26+[1]TÜRK!K26+[1]TOWER!K26+[1]ŞEKER!K26+[1]SEGURE!K26+[1]AVEON!K26+[1]LİMASOL!K26+[1]KIBRIS!K26+[1]NORTHPRİME!K26+[1]İKTİSAT!K26+[1]GÜVEN!K26+[1]GÜNEŞ!K26+[1]GROUPAMA!K26+[1]GOLD!K26+'[1]CAN SİGORTA'!K26+[1]DAĞLI!K26+[1]CREDİTWEST!K26+[1]COMMERCIAL!K26+'[1]KIBRIS KAPİTAL INS.'!K26+[1]BEY!K26+[1]AXA!K26+[1]EUROCİTY!K26+'[1]AS-CAN'!K26+[1]ANADOLU!K26+'[1]GULF SİGORTA A.Ş.'!K26+'[1]ZİRAAT '!I27+[1]MAPREE!K27+[1]AKFİNANS!K26</f>
        <v>5141988.83</v>
      </c>
      <c r="L28" s="11">
        <f t="shared" si="1"/>
        <v>186776075.98999998</v>
      </c>
    </row>
    <row r="29" spans="1:12" x14ac:dyDescent="0.25">
      <c r="A29" s="5"/>
      <c r="B29" s="9"/>
      <c r="C29" s="5" t="s">
        <v>21</v>
      </c>
      <c r="D29" s="10">
        <f>+[1]ZURİCH!D27+[1]ZİRVE!D27+[1]ÜNİVERSAL!D27+[1]TÜRK!D27+[1]TOWER!D27+[1]ŞEKER!D27+[1]SEGURE!D27+[1]AVEON!D27+[1]LİMASOL!D27+[1]KIBRIS!D27+[1]NORTHPRİME!D27+[1]İKTİSAT!D27+[1]GÜVEN!D27+[1]GÜNEŞ!D27+[1]GROUPAMA!D27+[1]GOLD!D27+'[1]CAN SİGORTA'!D27+[1]DAĞLI!D27+[1]CREDİTWEST!D27+[1]COMMERCIAL!D27+'[1]KIBRIS KAPİTAL INS.'!D27+[1]BEY!D27+[1]AXA!D27+[1]EUROCİTY!D27+'[1]AS-CAN'!D27+[1]ANADOLU!D27+'[1]GULF SİGORTA A.Ş.'!D27+'[1]ZİRAAT '!B28+[1]MAPREE!D28+[1]AKFİNANS!D27</f>
        <v>35366254.660000004</v>
      </c>
      <c r="E29" s="10">
        <f>+[1]ZURİCH!E27+[1]ZİRVE!E27+[1]ÜNİVERSAL!E27+[1]TÜRK!E27+[1]TOWER!E27+[1]ŞEKER!E27+[1]SEGURE!E27+[1]AVEON!E27+[1]LİMASOL!E27+[1]KIBRIS!E27+[1]NORTHPRİME!E27+[1]İKTİSAT!E27+[1]GÜVEN!E27+[1]GÜNEŞ!E27+[1]GROUPAMA!E27+[1]GOLD!E27+'[1]CAN SİGORTA'!E27+[1]DAĞLI!E27+[1]CREDİTWEST!E27+[1]COMMERCIAL!E27+'[1]KIBRIS KAPİTAL INS.'!E27+[1]BEY!E27+[1]AXA!E27+[1]EUROCİTY!E27+'[1]AS-CAN'!E27+[1]ANADOLU!E27+'[1]GULF SİGORTA A.Ş.'!E27+'[1]ZİRAAT '!C28+[1]MAPREE!E28+[1]AKFİNANS!E27</f>
        <v>842081.58000000007</v>
      </c>
      <c r="F29" s="10">
        <f>+[1]ZURİCH!F27+[1]ZİRVE!F27+[1]ÜNİVERSAL!F27+[1]TÜRK!F27+[1]TOWER!F27+[1]ŞEKER!F27+[1]SEGURE!F27+[1]AVEON!F27+[1]LİMASOL!F27+[1]KIBRIS!F27+[1]NORTHPRİME!F27+[1]İKTİSAT!F27+[1]GÜVEN!F27+[1]GÜNEŞ!F27+[1]GROUPAMA!F27+[1]GOLD!F27+'[1]CAN SİGORTA'!F27+[1]DAĞLI!F27+[1]CREDİTWEST!F27+[1]COMMERCIAL!F27+'[1]KIBRIS KAPİTAL INS.'!F27+[1]BEY!F27+[1]AXA!F27+[1]EUROCİTY!F27+'[1]AS-CAN'!F27+[1]ANADOLU!F27+'[1]GULF SİGORTA A.Ş.'!F27+'[1]ZİRAAT '!D28+[1]MAPREE!F28+[1]AKFİNANS!F27</f>
        <v>42729112.710000001</v>
      </c>
      <c r="G29" s="10">
        <f>+[1]ZURİCH!G27+[1]ZİRVE!G27+[1]ÜNİVERSAL!G27+[1]TÜRK!G27+[1]TOWER!G27+[1]ŞEKER!G27+[1]SEGURE!G27+[1]AVEON!G27+[1]LİMASOL!G27+[1]KIBRIS!G27+[1]NORTHPRİME!G27+[1]İKTİSAT!G27+[1]GÜVEN!G27+[1]GÜNEŞ!G27+[1]GROUPAMA!G27+[1]GOLD!G27+'[1]CAN SİGORTA'!G27+[1]DAĞLI!G27+[1]CREDİTWEST!G27+[1]COMMERCIAL!G27+'[1]KIBRIS KAPİTAL INS.'!G27+[1]BEY!G27+[1]AXA!G27+[1]EUROCİTY!G27+'[1]AS-CAN'!G27+[1]ANADOLU!G27+'[1]GULF SİGORTA A.Ş.'!G27+'[1]ZİRAAT '!E28+[1]MAPREE!G28+[1]AKFİNANS!G27</f>
        <v>12519118.930000002</v>
      </c>
      <c r="H29" s="10">
        <f>+[1]ZURİCH!H27+[1]ZİRVE!H27+[1]ÜNİVERSAL!H27+[1]TÜRK!H27+[1]TOWER!H27+[1]ŞEKER!H27+[1]SEGURE!H27+[1]AVEON!H27+[1]LİMASOL!H27+[1]KIBRIS!H27+[1]NORTHPRİME!H27+[1]İKTİSAT!H27+[1]GÜVEN!H27+[1]GÜNEŞ!H27+[1]GROUPAMA!H27+[1]GOLD!H27+'[1]CAN SİGORTA'!H27+[1]DAĞLI!H27+[1]CREDİTWEST!H27+[1]COMMERCIAL!H27+'[1]KIBRIS KAPİTAL INS.'!H27+[1]BEY!H27+[1]AXA!H27+[1]EUROCİTY!H27+'[1]AS-CAN'!H27+[1]ANADOLU!H27+'[1]GULF SİGORTA A.Ş.'!H27+'[1]ZİRAAT '!F28+[1]MAPREE!H28+[1]AKFİNANS!H27</f>
        <v>2187074.7199999997</v>
      </c>
      <c r="I29" s="10">
        <f>+[1]ZURİCH!I27+[1]ZİRVE!I27+[1]ÜNİVERSAL!I27+[1]TÜRK!I27+[1]TOWER!I27+[1]ŞEKER!I27+[1]SEGURE!I27+[1]AVEON!I27+[1]LİMASOL!I27+[1]KIBRIS!I27+[1]NORTHPRİME!I27+[1]İKTİSAT!I27+[1]GÜVEN!I27+[1]GÜNEŞ!I27+[1]GROUPAMA!I27+[1]GOLD!I27+'[1]CAN SİGORTA'!I27+[1]DAĞLI!I27+[1]CREDİTWEST!I27+[1]COMMERCIAL!I27+'[1]KIBRIS KAPİTAL INS.'!I27+[1]BEY!I27+[1]AXA!I27+[1]EUROCİTY!I27+'[1]AS-CAN'!I27+[1]ANADOLU!I27+'[1]GULF SİGORTA A.Ş.'!I27+'[1]ZİRAAT '!G28+[1]MAPREE!I28+[1]AKFİNANS!I27</f>
        <v>0</v>
      </c>
      <c r="J29" s="10">
        <f>+[1]ZURİCH!J27+[1]ZİRVE!J27+[1]ÜNİVERSAL!J27+[1]TÜRK!J27+[1]TOWER!J27+[1]ŞEKER!J27+[1]SEGURE!J27+[1]AVEON!J27+[1]LİMASOL!J27+[1]KIBRIS!J27+[1]NORTHPRİME!J27+[1]İKTİSAT!J27+[1]GÜVEN!J27+[1]GÜNEŞ!J27+[1]GROUPAMA!J27+[1]GOLD!J27+'[1]CAN SİGORTA'!J27+[1]DAĞLI!J27+[1]CREDİTWEST!J27+[1]COMMERCIAL!J27+'[1]KIBRIS KAPİTAL INS.'!J27+[1]BEY!J27+[1]AXA!J27+[1]EUROCİTY!J27+'[1]AS-CAN'!J27+[1]ANADOLU!J27+'[1]GULF SİGORTA A.Ş.'!J27+'[1]ZİRAAT '!H28+[1]MAPREE!J28+[1]AKFİNANS!J27</f>
        <v>0</v>
      </c>
      <c r="K29" s="10">
        <f>+[1]ZURİCH!K27+[1]ZİRVE!K27+[1]ÜNİVERSAL!K27+[1]TÜRK!K27+[1]TOWER!K27+[1]ŞEKER!K27+[1]SEGURE!K27+[1]AVEON!K27+[1]LİMASOL!K27+[1]KIBRIS!K27+[1]NORTHPRİME!K27+[1]İKTİSAT!K27+[1]GÜVEN!K27+[1]GÜNEŞ!K27+[1]GROUPAMA!K27+[1]GOLD!K27+'[1]CAN SİGORTA'!K27+[1]DAĞLI!K27+[1]CREDİTWEST!K27+[1]COMMERCIAL!K27+'[1]KIBRIS KAPİTAL INS.'!K27+[1]BEY!K27+[1]AXA!K27+[1]EUROCİTY!K27+'[1]AS-CAN'!K27+[1]ANADOLU!K27+'[1]GULF SİGORTA A.Ş.'!K27+'[1]ZİRAAT '!I28+[1]MAPREE!K28+[1]AKFİNANS!K27</f>
        <v>106446</v>
      </c>
      <c r="L29" s="11">
        <f t="shared" si="1"/>
        <v>93750088.599999994</v>
      </c>
    </row>
    <row r="30" spans="1:12" x14ac:dyDescent="0.25">
      <c r="A30" s="5"/>
      <c r="B30" s="9"/>
      <c r="C30" s="5" t="s">
        <v>42</v>
      </c>
      <c r="D30" s="10">
        <f>+[1]ZURİCH!D28+[1]ZİRVE!D28+[1]ÜNİVERSAL!D28+[1]TÜRK!D28+[1]TOWER!D28+[1]ŞEKER!D28+[1]SEGURE!D28+[1]AVEON!D28+[1]LİMASOL!D28+[1]KIBRIS!D28+[1]NORTHPRİME!D28+[1]İKTİSAT!D28+[1]GÜVEN!D28+[1]GÜNEŞ!D28+[1]GROUPAMA!D28+[1]GOLD!D28+'[1]CAN SİGORTA'!D28+[1]DAĞLI!D28+[1]CREDİTWEST!D28+[1]COMMERCIAL!D28+'[1]KIBRIS KAPİTAL INS.'!D28+[1]BEY!D28+[1]AXA!D28+[1]EUROCİTY!D28+'[1]AS-CAN'!D28+[1]ANADOLU!D28+'[1]GULF SİGORTA A.Ş.'!D28+'[1]ZİRAAT '!B29+[1]MAPREE!D29+[1]AKFİNANS!D28</f>
        <v>97868</v>
      </c>
      <c r="E30" s="10">
        <f>+[1]ZURİCH!E28+[1]ZİRVE!E28+[1]ÜNİVERSAL!E28+[1]TÜRK!E28+[1]TOWER!E28+[1]ŞEKER!E28+[1]SEGURE!E28+[1]AVEON!E28+[1]LİMASOL!E28+[1]KIBRIS!E28+[1]NORTHPRİME!E28+[1]İKTİSAT!E28+[1]GÜVEN!E28+[1]GÜNEŞ!E28+[1]GROUPAMA!E28+[1]GOLD!E28+'[1]CAN SİGORTA'!E28+[1]DAĞLI!E28+[1]CREDİTWEST!E28+[1]COMMERCIAL!E28+'[1]KIBRIS KAPİTAL INS.'!E28+[1]BEY!E28+[1]AXA!E28+[1]EUROCİTY!E28+'[1]AS-CAN'!E28+[1]ANADOLU!E28+'[1]GULF SİGORTA A.Ş.'!E28+'[1]ZİRAAT '!C29+[1]MAPREE!E29+[1]AKFİNANS!E28</f>
        <v>0</v>
      </c>
      <c r="F30" s="10">
        <f>+[1]ZURİCH!F28+[1]ZİRVE!F28+[1]ÜNİVERSAL!F28+[1]TÜRK!F28+[1]TOWER!F28+[1]ŞEKER!F28+[1]SEGURE!F28+[1]AVEON!F28+[1]LİMASOL!F28+[1]KIBRIS!F28+[1]NORTHPRİME!F28+[1]İKTİSAT!F28+[1]GÜVEN!F28+[1]GÜNEŞ!F28+[1]GROUPAMA!F28+[1]GOLD!F28+'[1]CAN SİGORTA'!F28+[1]DAĞLI!F28+[1]CREDİTWEST!F28+[1]COMMERCIAL!F28+'[1]KIBRIS KAPİTAL INS.'!F28+[1]BEY!F28+[1]AXA!F28+[1]EUROCİTY!F28+'[1]AS-CAN'!F28+[1]ANADOLU!F28+'[1]GULF SİGORTA A.Ş.'!F28+'[1]ZİRAAT '!D29+[1]MAPREE!F29+[1]AKFİNANS!F28</f>
        <v>0</v>
      </c>
      <c r="G30" s="10">
        <f>+[1]ZURİCH!G28+[1]ZİRVE!G28+[1]ÜNİVERSAL!G28+[1]TÜRK!G28+[1]TOWER!G28+[1]ŞEKER!G28+[1]SEGURE!G28+[1]AVEON!G28+[1]LİMASOL!G28+[1]KIBRIS!G28+[1]NORTHPRİME!G28+[1]İKTİSAT!G28+[1]GÜVEN!G28+[1]GÜNEŞ!G28+[1]GROUPAMA!G28+[1]GOLD!G28+'[1]CAN SİGORTA'!G28+[1]DAĞLI!G28+[1]CREDİTWEST!G28+[1]COMMERCIAL!G28+'[1]KIBRIS KAPİTAL INS.'!G28+[1]BEY!G28+[1]AXA!G28+[1]EUROCİTY!G28+'[1]AS-CAN'!G28+[1]ANADOLU!G28+'[1]GULF SİGORTA A.Ş.'!G28+'[1]ZİRAAT '!E29+[1]MAPREE!G29+[1]AKFİNANS!G28</f>
        <v>34681</v>
      </c>
      <c r="H30" s="10">
        <f>+[1]ZURİCH!H28+[1]ZİRVE!H28+[1]ÜNİVERSAL!H28+[1]TÜRK!H28+[1]TOWER!H28+[1]ŞEKER!H28+[1]SEGURE!H28+[1]AVEON!H28+[1]LİMASOL!H28+[1]KIBRIS!H28+[1]NORTHPRİME!H28+[1]İKTİSAT!H28+[1]GÜVEN!H28+[1]GÜNEŞ!H28+[1]GROUPAMA!H28+[1]GOLD!H28+'[1]CAN SİGORTA'!H28+[1]DAĞLI!H28+[1]CREDİTWEST!H28+[1]COMMERCIAL!H28+'[1]KIBRIS KAPİTAL INS.'!H28+[1]BEY!H28+[1]AXA!H28+[1]EUROCİTY!H28+'[1]AS-CAN'!H28+[1]ANADOLU!H28+'[1]GULF SİGORTA A.Ş.'!H28+'[1]ZİRAAT '!F29+[1]MAPREE!H29+[1]AKFİNANS!H28</f>
        <v>2771</v>
      </c>
      <c r="I30" s="10">
        <f>+[1]ZURİCH!I28+[1]ZİRVE!I28+[1]ÜNİVERSAL!I28+[1]TÜRK!I28+[1]TOWER!I28+[1]ŞEKER!I28+[1]SEGURE!I28+[1]AVEON!I28+[1]LİMASOL!I28+[1]KIBRIS!I28+[1]NORTHPRİME!I28+[1]İKTİSAT!I28+[1]GÜVEN!I28+[1]GÜNEŞ!I28+[1]GROUPAMA!I28+[1]GOLD!I28+'[1]CAN SİGORTA'!I28+[1]DAĞLI!I28+[1]CREDİTWEST!I28+[1]COMMERCIAL!I28+'[1]KIBRIS KAPİTAL INS.'!I28+[1]BEY!I28+[1]AXA!I28+[1]EUROCİTY!I28+'[1]AS-CAN'!I28+[1]ANADOLU!I28+'[1]GULF SİGORTA A.Ş.'!I28+'[1]ZİRAAT '!G29+[1]MAPREE!I29+[1]AKFİNANS!I28</f>
        <v>0</v>
      </c>
      <c r="J30" s="10">
        <f>+[1]ZURİCH!J28+[1]ZİRVE!J28+[1]ÜNİVERSAL!J28+[1]TÜRK!J28+[1]TOWER!J28+[1]ŞEKER!J28+[1]SEGURE!J28+[1]AVEON!J28+[1]LİMASOL!J28+[1]KIBRIS!J28+[1]NORTHPRİME!J28+[1]İKTİSAT!J28+[1]GÜVEN!J28+[1]GÜNEŞ!J28+[1]GROUPAMA!J28+[1]GOLD!J28+'[1]CAN SİGORTA'!J28+[1]DAĞLI!J28+[1]CREDİTWEST!J28+[1]COMMERCIAL!J28+'[1]KIBRIS KAPİTAL INS.'!J28+[1]BEY!J28+[1]AXA!J28+[1]EUROCİTY!J28+'[1]AS-CAN'!J28+[1]ANADOLU!J28+'[1]GULF SİGORTA A.Ş.'!J28+'[1]ZİRAAT '!H29+[1]MAPREE!J29+[1]AKFİNANS!J28</f>
        <v>0</v>
      </c>
      <c r="K30" s="10">
        <f>+[1]ZURİCH!K28+[1]ZİRVE!K28+[1]ÜNİVERSAL!K28+[1]TÜRK!K28+[1]TOWER!K28+[1]ŞEKER!K28+[1]SEGURE!K28+[1]AVEON!K28+[1]LİMASOL!K28+[1]KIBRIS!K28+[1]NORTHPRİME!K28+[1]İKTİSAT!K28+[1]GÜVEN!K28+[1]GÜNEŞ!K28+[1]GROUPAMA!K28+[1]GOLD!K28+'[1]CAN SİGORTA'!K28+[1]DAĞLI!K28+[1]CREDİTWEST!K28+[1]COMMERCIAL!K28+'[1]KIBRIS KAPİTAL INS.'!K28+[1]BEY!K28+[1]AXA!K28+[1]EUROCİTY!K28+'[1]AS-CAN'!K28+[1]ANADOLU!K28+'[1]GULF SİGORTA A.Ş.'!K28+'[1]ZİRAAT '!I29+[1]MAPREE!K29+[1]AKFİNANS!K28</f>
        <v>0</v>
      </c>
      <c r="L30" s="11">
        <f t="shared" si="1"/>
        <v>135320</v>
      </c>
    </row>
    <row r="31" spans="1:12" x14ac:dyDescent="0.25">
      <c r="A31" s="5"/>
      <c r="B31" s="9"/>
      <c r="C31" s="5" t="s">
        <v>43</v>
      </c>
      <c r="D31" s="10">
        <f>+[1]ZURİCH!D29+[1]ZİRVE!D29+[1]ÜNİVERSAL!D29+[1]TÜRK!D29+[1]TOWER!D29+[1]ŞEKER!D29+[1]SEGURE!D29+[1]AVEON!D29+[1]LİMASOL!D29+[1]KIBRIS!D29+[1]NORTHPRİME!D29+[1]İKTİSAT!D29+[1]GÜVEN!D29+[1]GÜNEŞ!D29+[1]GROUPAMA!D29+[1]GOLD!D29+'[1]CAN SİGORTA'!D29+[1]DAĞLI!D29+[1]CREDİTWEST!D29+[1]COMMERCIAL!D29+'[1]KIBRIS KAPİTAL INS.'!D29+[1]BEY!D29+[1]AXA!D29+[1]EUROCİTY!D29+'[1]AS-CAN'!D29+[1]ANADOLU!D29+'[1]GULF SİGORTA A.Ş.'!D29+'[1]ZİRAAT '!B30+[1]MAPREE!D30+[1]AKFİNANS!D29</f>
        <v>0</v>
      </c>
      <c r="E31" s="10">
        <f>+[1]ZURİCH!E29+[1]ZİRVE!E29+[1]ÜNİVERSAL!E29+[1]TÜRK!E29+[1]TOWER!E29+[1]ŞEKER!E29+[1]SEGURE!E29+[1]AVEON!E29+[1]LİMASOL!E29+[1]KIBRIS!E29+[1]NORTHPRİME!E29+[1]İKTİSAT!E29+[1]GÜVEN!E29+[1]GÜNEŞ!E29+[1]GROUPAMA!E29+[1]GOLD!E29+'[1]CAN SİGORTA'!E29+[1]DAĞLI!E29+[1]CREDİTWEST!E29+[1]COMMERCIAL!E29+'[1]KIBRIS KAPİTAL INS.'!E29+[1]BEY!E29+[1]AXA!E29+[1]EUROCİTY!E29+'[1]AS-CAN'!E29+[1]ANADOLU!E29+'[1]GULF SİGORTA A.Ş.'!E29+'[1]ZİRAAT '!C30+[1]MAPREE!E30+[1]AKFİNANS!E29</f>
        <v>0</v>
      </c>
      <c r="F31" s="10">
        <f>+[1]ZURİCH!F29+[1]ZİRVE!F29+[1]ÜNİVERSAL!F29+[1]TÜRK!F29+[1]TOWER!F29+[1]ŞEKER!F29+[1]SEGURE!F29+[1]AVEON!F29+[1]LİMASOL!F29+[1]KIBRIS!F29+[1]NORTHPRİME!F29+[1]İKTİSAT!F29+[1]GÜVEN!F29+[1]GÜNEŞ!F29+[1]GROUPAMA!F29+[1]GOLD!F29+'[1]CAN SİGORTA'!F29+[1]DAĞLI!F29+[1]CREDİTWEST!F29+[1]COMMERCIAL!F29+'[1]KIBRIS KAPİTAL INS.'!F29+[1]BEY!F29+[1]AXA!F29+[1]EUROCİTY!F29+'[1]AS-CAN'!F29+[1]ANADOLU!F29+'[1]GULF SİGORTA A.Ş.'!F29+'[1]ZİRAAT '!D30+[1]MAPREE!F30+[1]AKFİNANS!F29</f>
        <v>0</v>
      </c>
      <c r="G31" s="10">
        <f>+[1]ZURİCH!G29+[1]ZİRVE!G29+[1]ÜNİVERSAL!G29+[1]TÜRK!G29+[1]TOWER!G29+[1]ŞEKER!G29+[1]SEGURE!G29+[1]AVEON!G29+[1]LİMASOL!G29+[1]KIBRIS!G29+[1]NORTHPRİME!G29+[1]İKTİSAT!G29+[1]GÜVEN!G29+[1]GÜNEŞ!G29+[1]GROUPAMA!G29+[1]GOLD!G29+'[1]CAN SİGORTA'!G29+[1]DAĞLI!G29+[1]CREDİTWEST!G29+[1]COMMERCIAL!G29+'[1]KIBRIS KAPİTAL INS.'!G29+[1]BEY!G29+[1]AXA!G29+[1]EUROCİTY!G29+'[1]AS-CAN'!G29+[1]ANADOLU!G29+'[1]GULF SİGORTA A.Ş.'!G29+'[1]ZİRAAT '!E30+[1]MAPREE!G30+[1]AKFİNANS!G29</f>
        <v>0</v>
      </c>
      <c r="H31" s="10">
        <f>+[1]ZURİCH!H29+[1]ZİRVE!H29+[1]ÜNİVERSAL!H29+[1]TÜRK!H29+[1]TOWER!H29+[1]ŞEKER!H29+[1]SEGURE!H29+[1]AVEON!H29+[1]LİMASOL!H29+[1]KIBRIS!H29+[1]NORTHPRİME!H29+[1]İKTİSAT!H29+[1]GÜVEN!H29+[1]GÜNEŞ!H29+[1]GROUPAMA!H29+[1]GOLD!H29+'[1]CAN SİGORTA'!H29+[1]DAĞLI!H29+[1]CREDİTWEST!H29+[1]COMMERCIAL!H29+'[1]KIBRIS KAPİTAL INS.'!H29+[1]BEY!H29+[1]AXA!H29+[1]EUROCİTY!H29+'[1]AS-CAN'!H29+[1]ANADOLU!H29+'[1]GULF SİGORTA A.Ş.'!H29+'[1]ZİRAAT '!F30+[1]MAPREE!H30+[1]AKFİNANS!H29</f>
        <v>0</v>
      </c>
      <c r="I31" s="10">
        <f>+[1]ZURİCH!I29+[1]ZİRVE!I29+[1]ÜNİVERSAL!I29+[1]TÜRK!I29+[1]TOWER!I29+[1]ŞEKER!I29+[1]SEGURE!I29+[1]AVEON!I29+[1]LİMASOL!I29+[1]KIBRIS!I29+[1]NORTHPRİME!I29+[1]İKTİSAT!I29+[1]GÜVEN!I29+[1]GÜNEŞ!I29+[1]GROUPAMA!I29+[1]GOLD!I29+'[1]CAN SİGORTA'!I29+[1]DAĞLI!I29+[1]CREDİTWEST!I29+[1]COMMERCIAL!I29+'[1]KIBRIS KAPİTAL INS.'!I29+[1]BEY!I29+[1]AXA!I29+[1]EUROCİTY!I29+'[1]AS-CAN'!I29+[1]ANADOLU!I29+'[1]GULF SİGORTA A.Ş.'!I29+'[1]ZİRAAT '!G30+[1]MAPREE!I30+[1]AKFİNANS!I29</f>
        <v>0</v>
      </c>
      <c r="J31" s="10">
        <f>+[1]ZURİCH!J29+[1]ZİRVE!J29+[1]ÜNİVERSAL!J29+[1]TÜRK!J29+[1]TOWER!J29+[1]ŞEKER!J29+[1]SEGURE!J29+[1]AVEON!J29+[1]LİMASOL!J29+[1]KIBRIS!J29+[1]NORTHPRİME!J29+[1]İKTİSAT!J29+[1]GÜVEN!J29+[1]GÜNEŞ!J29+[1]GROUPAMA!J29+[1]GOLD!J29+'[1]CAN SİGORTA'!J29+[1]DAĞLI!J29+[1]CREDİTWEST!J29+[1]COMMERCIAL!J29+'[1]KIBRIS KAPİTAL INS.'!J29+[1]BEY!J29+[1]AXA!J29+[1]EUROCİTY!J29+'[1]AS-CAN'!J29+[1]ANADOLU!J29+'[1]GULF SİGORTA A.Ş.'!J29+'[1]ZİRAAT '!H30+[1]MAPREE!J30+[1]AKFİNANS!J29</f>
        <v>0</v>
      </c>
      <c r="K31" s="10">
        <f>+[1]ZURİCH!K29+[1]ZİRVE!K29+[1]ÜNİVERSAL!K29+[1]TÜRK!K29+[1]TOWER!K29+[1]ŞEKER!K29+[1]SEGURE!K29+[1]AVEON!K29+[1]LİMASOL!K29+[1]KIBRIS!K29+[1]NORTHPRİME!K29+[1]İKTİSAT!K29+[1]GÜVEN!K29+[1]GÜNEŞ!K29+[1]GROUPAMA!K29+[1]GOLD!K29+'[1]CAN SİGORTA'!K29+[1]DAĞLI!K29+[1]CREDİTWEST!K29+[1]COMMERCIAL!K29+'[1]KIBRIS KAPİTAL INS.'!K29+[1]BEY!K29+[1]AXA!K29+[1]EUROCİTY!K29+'[1]AS-CAN'!K29+[1]ANADOLU!K29+'[1]GULF SİGORTA A.Ş.'!K29+'[1]ZİRAAT '!I30+[1]MAPREE!K30+[1]AKFİNANS!K29</f>
        <v>0</v>
      </c>
      <c r="L31" s="11">
        <f t="shared" si="1"/>
        <v>0</v>
      </c>
    </row>
    <row r="32" spans="1:12" x14ac:dyDescent="0.25">
      <c r="A32" s="5"/>
      <c r="B32" s="9"/>
      <c r="C32" s="5" t="s">
        <v>44</v>
      </c>
      <c r="D32" s="10">
        <f>+[1]ZURİCH!D30+[1]ZİRVE!D30+[1]ÜNİVERSAL!D30+[1]TÜRK!D30+[1]TOWER!D30+[1]ŞEKER!D30+[1]SEGURE!D30+[1]AVEON!D30+[1]LİMASOL!D30+[1]KIBRIS!D30+[1]NORTHPRİME!D30+[1]İKTİSAT!D30+[1]GÜVEN!D30+[1]GÜNEŞ!D30+[1]GROUPAMA!D30+[1]GOLD!D30+'[1]CAN SİGORTA'!D30+[1]DAĞLI!D30+[1]CREDİTWEST!D30+[1]COMMERCIAL!D30+'[1]KIBRIS KAPİTAL INS.'!D30+[1]BEY!D30+[1]AXA!D30+[1]EUROCİTY!D30+'[1]AS-CAN'!D30+[1]ANADOLU!D30+'[1]GULF SİGORTA A.Ş.'!D30+'[1]ZİRAAT '!B31+[1]MAPREE!D31+[1]AKFİNANS!D30</f>
        <v>0</v>
      </c>
      <c r="E32" s="10">
        <f>+[1]ZURİCH!E30+[1]ZİRVE!E30+[1]ÜNİVERSAL!E30+[1]TÜRK!E30+[1]TOWER!E30+[1]ŞEKER!E30+[1]SEGURE!E30+[1]AVEON!E30+[1]LİMASOL!E30+[1]KIBRIS!E30+[1]NORTHPRİME!E30+[1]İKTİSAT!E30+[1]GÜVEN!E30+[1]GÜNEŞ!E30+[1]GROUPAMA!E30+[1]GOLD!E30+'[1]CAN SİGORTA'!E30+[1]DAĞLI!E30+[1]CREDİTWEST!E30+[1]COMMERCIAL!E30+'[1]KIBRIS KAPİTAL INS.'!E30+[1]BEY!E30+[1]AXA!E30+[1]EUROCİTY!E30+'[1]AS-CAN'!E30+[1]ANADOLU!E30+'[1]GULF SİGORTA A.Ş.'!E30+'[1]ZİRAAT '!C31+[1]MAPREE!E31+[1]AKFİNANS!E30</f>
        <v>0</v>
      </c>
      <c r="F32" s="10">
        <f>+[1]ZURİCH!F30+[1]ZİRVE!F30+[1]ÜNİVERSAL!F30+[1]TÜRK!F30+[1]TOWER!F30+[1]ŞEKER!F30+[1]SEGURE!F30+[1]AVEON!F30+[1]LİMASOL!F30+[1]KIBRIS!F30+[1]NORTHPRİME!F30+[1]İKTİSAT!F30+[1]GÜVEN!F30+[1]GÜNEŞ!F30+[1]GROUPAMA!F30+[1]GOLD!F30+'[1]CAN SİGORTA'!F30+[1]DAĞLI!F30+[1]CREDİTWEST!F30+[1]COMMERCIAL!F30+'[1]KIBRIS KAPİTAL INS.'!F30+[1]BEY!F30+[1]AXA!F30+[1]EUROCİTY!F30+'[1]AS-CAN'!F30+[1]ANADOLU!F30+'[1]GULF SİGORTA A.Ş.'!F30+'[1]ZİRAAT '!D31+[1]MAPREE!F31+[1]AKFİNANS!F30</f>
        <v>0</v>
      </c>
      <c r="G32" s="10">
        <f>+[1]ZURİCH!G30+[1]ZİRVE!G30+[1]ÜNİVERSAL!G30+[1]TÜRK!G30+[1]TOWER!G30+[1]ŞEKER!G30+[1]SEGURE!G30+[1]AVEON!G30+[1]LİMASOL!G30+[1]KIBRIS!G30+[1]NORTHPRİME!G30+[1]İKTİSAT!G30+[1]GÜVEN!G30+[1]GÜNEŞ!G30+[1]GROUPAMA!G30+[1]GOLD!G30+'[1]CAN SİGORTA'!G30+[1]DAĞLI!G30+[1]CREDİTWEST!G30+[1]COMMERCIAL!G30+'[1]KIBRIS KAPİTAL INS.'!G30+[1]BEY!G30+[1]AXA!G30+[1]EUROCİTY!G30+'[1]AS-CAN'!G30+[1]ANADOLU!G30+'[1]GULF SİGORTA A.Ş.'!G30+'[1]ZİRAAT '!E31+[1]MAPREE!G31+[1]AKFİNANS!G30</f>
        <v>0</v>
      </c>
      <c r="H32" s="10">
        <f>+[1]ZURİCH!H30+[1]ZİRVE!H30+[1]ÜNİVERSAL!H30+[1]TÜRK!H30+[1]TOWER!H30+[1]ŞEKER!H30+[1]SEGURE!H30+[1]AVEON!H30+[1]LİMASOL!H30+[1]KIBRIS!H30+[1]NORTHPRİME!H30+[1]İKTİSAT!H30+[1]GÜVEN!H30+[1]GÜNEŞ!H30+[1]GROUPAMA!H30+[1]GOLD!H30+'[1]CAN SİGORTA'!H30+[1]DAĞLI!H30+[1]CREDİTWEST!H30+[1]COMMERCIAL!H30+'[1]KIBRIS KAPİTAL INS.'!H30+[1]BEY!H30+[1]AXA!H30+[1]EUROCİTY!H30+'[1]AS-CAN'!H30+[1]ANADOLU!H30+'[1]GULF SİGORTA A.Ş.'!H30+'[1]ZİRAAT '!F31+[1]MAPREE!H31+[1]AKFİNANS!H30</f>
        <v>0</v>
      </c>
      <c r="I32" s="10">
        <f>+[1]ZURİCH!I30+[1]ZİRVE!I30+[1]ÜNİVERSAL!I30+[1]TÜRK!I30+[1]TOWER!I30+[1]ŞEKER!I30+[1]SEGURE!I30+[1]AVEON!I30+[1]LİMASOL!I30+[1]KIBRIS!I30+[1]NORTHPRİME!I30+[1]İKTİSAT!I30+[1]GÜVEN!I30+[1]GÜNEŞ!I30+[1]GROUPAMA!I30+[1]GOLD!I30+'[1]CAN SİGORTA'!I30+[1]DAĞLI!I30+[1]CREDİTWEST!I30+[1]COMMERCIAL!I30+'[1]KIBRIS KAPİTAL INS.'!I30+[1]BEY!I30+[1]AXA!I30+[1]EUROCİTY!I30+'[1]AS-CAN'!I30+[1]ANADOLU!I30+'[1]GULF SİGORTA A.Ş.'!I30+'[1]ZİRAAT '!G31+[1]MAPREE!I31+[1]AKFİNANS!I30</f>
        <v>0</v>
      </c>
      <c r="J32" s="10">
        <f>+[1]ZURİCH!J30+[1]ZİRVE!J30+[1]ÜNİVERSAL!J30+[1]TÜRK!J30+[1]TOWER!J30+[1]ŞEKER!J30+[1]SEGURE!J30+[1]AVEON!J30+[1]LİMASOL!J30+[1]KIBRIS!J30+[1]NORTHPRİME!J30+[1]İKTİSAT!J30+[1]GÜVEN!J30+[1]GÜNEŞ!J30+[1]GROUPAMA!J30+[1]GOLD!J30+'[1]CAN SİGORTA'!J30+[1]DAĞLI!J30+[1]CREDİTWEST!J30+[1]COMMERCIAL!J30+'[1]KIBRIS KAPİTAL INS.'!J30+[1]BEY!J30+[1]AXA!J30+[1]EUROCİTY!J30+'[1]AS-CAN'!J30+[1]ANADOLU!J30+'[1]GULF SİGORTA A.Ş.'!J30+'[1]ZİRAAT '!H31+[1]MAPREE!J31+[1]AKFİNANS!J30</f>
        <v>0</v>
      </c>
      <c r="K32" s="10">
        <f>+[1]ZURİCH!K30+[1]ZİRVE!K30+[1]ÜNİVERSAL!K30+[1]TÜRK!K30+[1]TOWER!K30+[1]ŞEKER!K30+[1]SEGURE!K30+[1]AVEON!K30+[1]LİMASOL!K30+[1]KIBRIS!K30+[1]NORTHPRİME!K30+[1]İKTİSAT!K30+[1]GÜVEN!K30+[1]GÜNEŞ!K30+[1]GROUPAMA!K30+[1]GOLD!K30+'[1]CAN SİGORTA'!K30+[1]DAĞLI!K30+[1]CREDİTWEST!K30+[1]COMMERCIAL!K30+'[1]KIBRIS KAPİTAL INS.'!K30+[1]BEY!K30+[1]AXA!K30+[1]EUROCİTY!K30+'[1]AS-CAN'!K30+[1]ANADOLU!K30+'[1]GULF SİGORTA A.Ş.'!K30+'[1]ZİRAAT '!I31+[1]MAPREE!K31+[1]AKFİNANS!K30</f>
        <v>0</v>
      </c>
      <c r="L32" s="11">
        <f t="shared" si="1"/>
        <v>0</v>
      </c>
    </row>
    <row r="33" spans="1:12" x14ac:dyDescent="0.25">
      <c r="A33" s="5"/>
      <c r="B33" s="9"/>
      <c r="C33" s="5" t="s">
        <v>45</v>
      </c>
      <c r="D33" s="10">
        <f>+[1]ZURİCH!D31+[1]ZİRVE!D31+[1]ÜNİVERSAL!D31+[1]TÜRK!D31+[1]TOWER!D31+[1]ŞEKER!D31+[1]SEGURE!D31+[1]AVEON!D31+[1]LİMASOL!D31+[1]KIBRIS!D31+[1]NORTHPRİME!D31+[1]İKTİSAT!D31+[1]GÜVEN!D31+[1]GÜNEŞ!D31+[1]GROUPAMA!D31+[1]GOLD!D31+'[1]CAN SİGORTA'!D31+[1]DAĞLI!D31+[1]CREDİTWEST!D31+[1]COMMERCIAL!D31+'[1]KIBRIS KAPİTAL INS.'!D31+[1]BEY!D31+[1]AXA!D31+[1]EUROCİTY!D31+'[1]AS-CAN'!D31+[1]ANADOLU!D31+'[1]GULF SİGORTA A.Ş.'!D31+'[1]ZİRAAT '!B32+[1]MAPREE!D32+[1]AKFİNANS!D31</f>
        <v>0</v>
      </c>
      <c r="E33" s="10">
        <f>+[1]ZURİCH!E31+[1]ZİRVE!E31+[1]ÜNİVERSAL!E31+[1]TÜRK!E31+[1]TOWER!E31+[1]ŞEKER!E31+[1]SEGURE!E31+[1]AVEON!E31+[1]LİMASOL!E31+[1]KIBRIS!E31+[1]NORTHPRİME!E31+[1]İKTİSAT!E31+[1]GÜVEN!E31+[1]GÜNEŞ!E31+[1]GROUPAMA!E31+[1]GOLD!E31+'[1]CAN SİGORTA'!E31+[1]DAĞLI!E31+[1]CREDİTWEST!E31+[1]COMMERCIAL!E31+'[1]KIBRIS KAPİTAL INS.'!E31+[1]BEY!E31+[1]AXA!E31+[1]EUROCİTY!E31+'[1]AS-CAN'!E31+[1]ANADOLU!E31+'[1]GULF SİGORTA A.Ş.'!E31+'[1]ZİRAAT '!C32+[1]MAPREE!E32+[1]AKFİNANS!E31</f>
        <v>0</v>
      </c>
      <c r="F33" s="10">
        <f>+[1]ZURİCH!F31+[1]ZİRVE!F31+[1]ÜNİVERSAL!F31+[1]TÜRK!F31+[1]TOWER!F31+[1]ŞEKER!F31+[1]SEGURE!F31+[1]AVEON!F31+[1]LİMASOL!F31+[1]KIBRIS!F31+[1]NORTHPRİME!F31+[1]İKTİSAT!F31+[1]GÜVEN!F31+[1]GÜNEŞ!F31+[1]GROUPAMA!F31+[1]GOLD!F31+'[1]CAN SİGORTA'!F31+[1]DAĞLI!F31+[1]CREDİTWEST!F31+[1]COMMERCIAL!F31+'[1]KIBRIS KAPİTAL INS.'!F31+[1]BEY!F31+[1]AXA!F31+[1]EUROCİTY!F31+'[1]AS-CAN'!F31+[1]ANADOLU!F31+'[1]GULF SİGORTA A.Ş.'!F31+'[1]ZİRAAT '!D32+[1]MAPREE!F32+[1]AKFİNANS!F31</f>
        <v>0</v>
      </c>
      <c r="G33" s="10">
        <f>+[1]ZURİCH!G31+[1]ZİRVE!G31+[1]ÜNİVERSAL!G31+[1]TÜRK!G31+[1]TOWER!G31+[1]ŞEKER!G31+[1]SEGURE!G31+[1]AVEON!G31+[1]LİMASOL!G31+[1]KIBRIS!G31+[1]NORTHPRİME!G31+[1]İKTİSAT!G31+[1]GÜVEN!G31+[1]GÜNEŞ!G31+[1]GROUPAMA!G31+[1]GOLD!G31+'[1]CAN SİGORTA'!G31+[1]DAĞLI!G31+[1]CREDİTWEST!G31+[1]COMMERCIAL!G31+'[1]KIBRIS KAPİTAL INS.'!G31+[1]BEY!G31+[1]AXA!G31+[1]EUROCİTY!G31+'[1]AS-CAN'!G31+[1]ANADOLU!G31+'[1]GULF SİGORTA A.Ş.'!G31+'[1]ZİRAAT '!E32+[1]MAPREE!G32+[1]AKFİNANS!G31</f>
        <v>0</v>
      </c>
      <c r="H33" s="10">
        <f>+[1]ZURİCH!H31+[1]ZİRVE!H31+[1]ÜNİVERSAL!H31+[1]TÜRK!H31+[1]TOWER!H31+[1]ŞEKER!H31+[1]SEGURE!H31+[1]AVEON!H31+[1]LİMASOL!H31+[1]KIBRIS!H31+[1]NORTHPRİME!H31+[1]İKTİSAT!H31+[1]GÜVEN!H31+[1]GÜNEŞ!H31+[1]GROUPAMA!H31+[1]GOLD!H31+'[1]CAN SİGORTA'!H31+[1]DAĞLI!H31+[1]CREDİTWEST!H31+[1]COMMERCIAL!H31+'[1]KIBRIS KAPİTAL INS.'!H31+[1]BEY!H31+[1]AXA!H31+[1]EUROCİTY!H31+'[1]AS-CAN'!H31+[1]ANADOLU!H31+'[1]GULF SİGORTA A.Ş.'!H31+'[1]ZİRAAT '!F32+[1]MAPREE!H32+[1]AKFİNANS!H31</f>
        <v>0</v>
      </c>
      <c r="I33" s="10">
        <f>+[1]ZURİCH!I31+[1]ZİRVE!I31+[1]ÜNİVERSAL!I31+[1]TÜRK!I31+[1]TOWER!I31+[1]ŞEKER!I31+[1]SEGURE!I31+[1]AVEON!I31+[1]LİMASOL!I31+[1]KIBRIS!I31+[1]NORTHPRİME!I31+[1]İKTİSAT!I31+[1]GÜVEN!I31+[1]GÜNEŞ!I31+[1]GROUPAMA!I31+[1]GOLD!I31+'[1]CAN SİGORTA'!I31+[1]DAĞLI!I31+[1]CREDİTWEST!I31+[1]COMMERCIAL!I31+'[1]KIBRIS KAPİTAL INS.'!I31+[1]BEY!I31+[1]AXA!I31+[1]EUROCİTY!I31+'[1]AS-CAN'!I31+[1]ANADOLU!I31+'[1]GULF SİGORTA A.Ş.'!I31+'[1]ZİRAAT '!G32+[1]MAPREE!I32+[1]AKFİNANS!I31</f>
        <v>0</v>
      </c>
      <c r="J33" s="10">
        <f>+[1]ZURİCH!J31+[1]ZİRVE!J31+[1]ÜNİVERSAL!J31+[1]TÜRK!J31+[1]TOWER!J31+[1]ŞEKER!J31+[1]SEGURE!J31+[1]AVEON!J31+[1]LİMASOL!J31+[1]KIBRIS!J31+[1]NORTHPRİME!J31+[1]İKTİSAT!J31+[1]GÜVEN!J31+[1]GÜNEŞ!J31+[1]GROUPAMA!J31+[1]GOLD!J31+'[1]CAN SİGORTA'!J31+[1]DAĞLI!J31+[1]CREDİTWEST!J31+[1]COMMERCIAL!J31+'[1]KIBRIS KAPİTAL INS.'!J31+[1]BEY!J31+[1]AXA!J31+[1]EUROCİTY!J31+'[1]AS-CAN'!J31+[1]ANADOLU!J31+'[1]GULF SİGORTA A.Ş.'!J31+'[1]ZİRAAT '!H32+[1]MAPREE!J32+[1]AKFİNANS!J31</f>
        <v>0</v>
      </c>
      <c r="K33" s="10">
        <f>+[1]ZURİCH!K31+[1]ZİRVE!K31+[1]ÜNİVERSAL!K31+[1]TÜRK!K31+[1]TOWER!K31+[1]ŞEKER!K31+[1]SEGURE!K31+[1]AVEON!K31+[1]LİMASOL!K31+[1]KIBRIS!K31+[1]NORTHPRİME!K31+[1]İKTİSAT!K31+[1]GÜVEN!K31+[1]GÜNEŞ!K31+[1]GROUPAMA!K31+[1]GOLD!K31+'[1]CAN SİGORTA'!K31+[1]DAĞLI!K31+[1]CREDİTWEST!K31+[1]COMMERCIAL!K31+'[1]KIBRIS KAPİTAL INS.'!K31+[1]BEY!K31+[1]AXA!K31+[1]EUROCİTY!K31+'[1]AS-CAN'!K31+[1]ANADOLU!K31+'[1]GULF SİGORTA A.Ş.'!K31+'[1]ZİRAAT '!I32+[1]MAPREE!K32+[1]AKFİNANS!K31</f>
        <v>0</v>
      </c>
      <c r="L33" s="11">
        <f t="shared" si="1"/>
        <v>0</v>
      </c>
    </row>
    <row r="34" spans="1:12" x14ac:dyDescent="0.25">
      <c r="A34" s="5"/>
      <c r="B34" s="9"/>
      <c r="C34" s="5" t="s">
        <v>46</v>
      </c>
      <c r="D34" s="10">
        <f>+[1]ZURİCH!D32+[1]ZİRVE!D32+[1]ÜNİVERSAL!D32+[1]TÜRK!D32+[1]TOWER!D32+[1]ŞEKER!D32+[1]SEGURE!D32+[1]AVEON!D32+[1]LİMASOL!D32+[1]KIBRIS!D32+[1]NORTHPRİME!D32+[1]İKTİSAT!D32+[1]GÜVEN!D32+[1]GÜNEŞ!D32+[1]GROUPAMA!D32+[1]GOLD!D32+'[1]CAN SİGORTA'!D32+[1]DAĞLI!D32+[1]CREDİTWEST!D32+[1]COMMERCIAL!D32+'[1]KIBRIS KAPİTAL INS.'!D32+[1]BEY!D32+[1]AXA!D32+[1]EUROCİTY!D32+'[1]AS-CAN'!D32+[1]ANADOLU!D32+'[1]GULF SİGORTA A.Ş.'!D32+'[1]ZİRAAT '!B33+[1]MAPREE!D33+[1]AKFİNANS!D32</f>
        <v>-180458</v>
      </c>
      <c r="E34" s="10">
        <f>+[1]ZURİCH!E32+[1]ZİRVE!E32+[1]ÜNİVERSAL!E32+[1]TÜRK!E32+[1]TOWER!E32+[1]ŞEKER!E32+[1]SEGURE!E32+[1]AVEON!E32+[1]LİMASOL!E32+[1]KIBRIS!E32+[1]NORTHPRİME!E32+[1]İKTİSAT!E32+[1]GÜVEN!E32+[1]GÜNEŞ!E32+[1]GROUPAMA!E32+[1]GOLD!E32+'[1]CAN SİGORTA'!E32+[1]DAĞLI!E32+[1]CREDİTWEST!E32+[1]COMMERCIAL!E32+'[1]KIBRIS KAPİTAL INS.'!E32+[1]BEY!E32+[1]AXA!E32+[1]EUROCİTY!E32+'[1]AS-CAN'!E32+[1]ANADOLU!E32+'[1]GULF SİGORTA A.Ş.'!E32+'[1]ZİRAAT '!C33+[1]MAPREE!E33+[1]AKFİNANS!E32</f>
        <v>0</v>
      </c>
      <c r="F34" s="10">
        <f>+[1]ZURİCH!F32+[1]ZİRVE!F32+[1]ÜNİVERSAL!F32+[1]TÜRK!F32+[1]TOWER!F32+[1]ŞEKER!F32+[1]SEGURE!F32+[1]AVEON!F32+[1]LİMASOL!F32+[1]KIBRIS!F32+[1]NORTHPRİME!F32+[1]İKTİSAT!F32+[1]GÜVEN!F32+[1]GÜNEŞ!F32+[1]GROUPAMA!F32+[1]GOLD!F32+'[1]CAN SİGORTA'!F32+[1]DAĞLI!F32+[1]CREDİTWEST!F32+[1]COMMERCIAL!F32+'[1]KIBRIS KAPİTAL INS.'!F32+[1]BEY!F32+[1]AXA!F32+[1]EUROCİTY!F32+'[1]AS-CAN'!F32+[1]ANADOLU!F32+'[1]GULF SİGORTA A.Ş.'!F32+'[1]ZİRAAT '!D33+[1]MAPREE!F33+[1]AKFİNANS!F32</f>
        <v>-92772</v>
      </c>
      <c r="G34" s="10">
        <f>+[1]ZURİCH!G32+[1]ZİRVE!G32+[1]ÜNİVERSAL!G32+[1]TÜRK!G32+[1]TOWER!G32+[1]ŞEKER!G32+[1]SEGURE!G32+[1]AVEON!G32+[1]LİMASOL!G32+[1]KIBRIS!G32+[1]NORTHPRİME!G32+[1]İKTİSAT!G32+[1]GÜVEN!G32+[1]GÜNEŞ!G32+[1]GROUPAMA!G32+[1]GOLD!G32+'[1]CAN SİGORTA'!G32+[1]DAĞLI!G32+[1]CREDİTWEST!G32+[1]COMMERCIAL!G32+'[1]KIBRIS KAPİTAL INS.'!G32+[1]BEY!G32+[1]AXA!G32+[1]EUROCİTY!G32+'[1]AS-CAN'!G32+[1]ANADOLU!G32+'[1]GULF SİGORTA A.Ş.'!G32+'[1]ZİRAAT '!E33+[1]MAPREE!G33+[1]AKFİNANS!G32</f>
        <v>0</v>
      </c>
      <c r="H34" s="10">
        <f>+[1]ZURİCH!H32+[1]ZİRVE!H32+[1]ÜNİVERSAL!H32+[1]TÜRK!H32+[1]TOWER!H32+[1]ŞEKER!H32+[1]SEGURE!H32+[1]AVEON!H32+[1]LİMASOL!H32+[1]KIBRIS!H32+[1]NORTHPRİME!H32+[1]İKTİSAT!H32+[1]GÜVEN!H32+[1]GÜNEŞ!H32+[1]GROUPAMA!H32+[1]GOLD!H32+'[1]CAN SİGORTA'!H32+[1]DAĞLI!H32+[1]CREDİTWEST!H32+[1]COMMERCIAL!H32+'[1]KIBRIS KAPİTAL INS.'!H32+[1]BEY!H32+[1]AXA!H32+[1]EUROCİTY!H32+'[1]AS-CAN'!H32+[1]ANADOLU!H32+'[1]GULF SİGORTA A.Ş.'!H32+'[1]ZİRAAT '!F33+[1]MAPREE!H33+[1]AKFİNANS!H32</f>
        <v>-40431</v>
      </c>
      <c r="I34" s="10">
        <f>+[1]ZURİCH!I32+[1]ZİRVE!I32+[1]ÜNİVERSAL!I32+[1]TÜRK!I32+[1]TOWER!I32+[1]ŞEKER!I32+[1]SEGURE!I32+[1]AVEON!I32+[1]LİMASOL!I32+[1]KIBRIS!I32+[1]NORTHPRİME!I32+[1]İKTİSAT!I32+[1]GÜVEN!I32+[1]GÜNEŞ!I32+[1]GROUPAMA!I32+[1]GOLD!I32+'[1]CAN SİGORTA'!I32+[1]DAĞLI!I32+[1]CREDİTWEST!I32+[1]COMMERCIAL!I32+'[1]KIBRIS KAPİTAL INS.'!I32+[1]BEY!I32+[1]AXA!I32+[1]EUROCİTY!I32+'[1]AS-CAN'!I32+[1]ANADOLU!I32+'[1]GULF SİGORTA A.Ş.'!I32+'[1]ZİRAAT '!G33+[1]MAPREE!I33+[1]AKFİNANS!I32</f>
        <v>0</v>
      </c>
      <c r="J34" s="10">
        <f>+[1]ZURİCH!J32+[1]ZİRVE!J32+[1]ÜNİVERSAL!J32+[1]TÜRK!J32+[1]TOWER!J32+[1]ŞEKER!J32+[1]SEGURE!J32+[1]AVEON!J32+[1]LİMASOL!J32+[1]KIBRIS!J32+[1]NORTHPRİME!J32+[1]İKTİSAT!J32+[1]GÜVEN!J32+[1]GÜNEŞ!J32+[1]GROUPAMA!J32+[1]GOLD!J32+'[1]CAN SİGORTA'!J32+[1]DAĞLI!J32+[1]CREDİTWEST!J32+[1]COMMERCIAL!J32+'[1]KIBRIS KAPİTAL INS.'!J32+[1]BEY!J32+[1]AXA!J32+[1]EUROCİTY!J32+'[1]AS-CAN'!J32+[1]ANADOLU!J32+'[1]GULF SİGORTA A.Ş.'!J32+'[1]ZİRAAT '!H33+[1]MAPREE!J33+[1]AKFİNANS!J32</f>
        <v>0</v>
      </c>
      <c r="K34" s="10">
        <f>+[1]ZURİCH!K32+[1]ZİRVE!K32+[1]ÜNİVERSAL!K32+[1]TÜRK!K32+[1]TOWER!K32+[1]ŞEKER!K32+[1]SEGURE!K32+[1]AVEON!K32+[1]LİMASOL!K32+[1]KIBRIS!K32+[1]NORTHPRİME!K32+[1]İKTİSAT!K32+[1]GÜVEN!K32+[1]GÜNEŞ!K32+[1]GROUPAMA!K32+[1]GOLD!K32+'[1]CAN SİGORTA'!K32+[1]DAĞLI!K32+[1]CREDİTWEST!K32+[1]COMMERCIAL!K32+'[1]KIBRIS KAPİTAL INS.'!K32+[1]BEY!K32+[1]AXA!K32+[1]EUROCİTY!K32+'[1]AS-CAN'!K32+[1]ANADOLU!K32+'[1]GULF SİGORTA A.Ş.'!K32+'[1]ZİRAAT '!I33+[1]MAPREE!K33+[1]AKFİNANS!K32</f>
        <v>-1216</v>
      </c>
      <c r="L34" s="11">
        <f t="shared" si="1"/>
        <v>-314877</v>
      </c>
    </row>
    <row r="35" spans="1:12" x14ac:dyDescent="0.25">
      <c r="A35" s="5"/>
      <c r="B35" s="9" t="s">
        <v>26</v>
      </c>
      <c r="C35" s="5" t="s">
        <v>47</v>
      </c>
      <c r="D35" s="10">
        <f>+[1]ZURİCH!D33+[1]ZİRVE!D33+[1]ÜNİVERSAL!D33+[1]TÜRK!D33+[1]TOWER!D33+[1]ŞEKER!D33+[1]SEGURE!D33+[1]AVEON!D33+[1]LİMASOL!D33+[1]KIBRIS!D33+[1]NORTHPRİME!D33+[1]İKTİSAT!D33+[1]GÜVEN!D33+[1]GÜNEŞ!D33+[1]GROUPAMA!D33+[1]GOLD!D33+'[1]CAN SİGORTA'!D33+[1]DAĞLI!D33+[1]CREDİTWEST!D33+[1]COMMERCIAL!D33+'[1]KIBRIS KAPİTAL INS.'!D33+[1]BEY!D33+[1]AXA!D33+[1]EUROCİTY!D33+'[1]AS-CAN'!D33+[1]ANADOLU!D33+'[1]GULF SİGORTA A.Ş.'!D33+'[1]ZİRAAT '!B34+[1]MAPREE!D34+[1]AKFİNANS!D33</f>
        <v>4113170.4900000007</v>
      </c>
      <c r="E35" s="10">
        <f>+[1]ZURİCH!E33+[1]ZİRVE!E33+[1]ÜNİVERSAL!E33+[1]TÜRK!E33+[1]TOWER!E33+[1]ŞEKER!E33+[1]SEGURE!E33+[1]AVEON!E33+[1]LİMASOL!E33+[1]KIBRIS!E33+[1]NORTHPRİME!E33+[1]İKTİSAT!E33+[1]GÜVEN!E33+[1]GÜNEŞ!E33+[1]GROUPAMA!E33+[1]GOLD!E33+'[1]CAN SİGORTA'!E33+[1]DAĞLI!E33+[1]CREDİTWEST!E33+[1]COMMERCIAL!E33+'[1]KIBRIS KAPİTAL INS.'!E33+[1]BEY!E33+[1]AXA!E33+[1]EUROCİTY!E33+'[1]AS-CAN'!E33+[1]ANADOLU!E33+'[1]GULF SİGORTA A.Ş.'!E33+'[1]ZİRAAT '!C34+[1]MAPREE!E34+[1]AKFİNANS!E33</f>
        <v>205430.65000000002</v>
      </c>
      <c r="F35" s="10">
        <f>+[1]ZURİCH!F33+[1]ZİRVE!F33+[1]ÜNİVERSAL!F33+[1]TÜRK!F33+[1]TOWER!F33+[1]ŞEKER!F33+[1]SEGURE!F33+[1]AVEON!F33+[1]LİMASOL!F33+[1]KIBRIS!F33+[1]NORTHPRİME!F33+[1]İKTİSAT!F33+[1]GÜVEN!F33+[1]GÜNEŞ!F33+[1]GROUPAMA!F33+[1]GOLD!F33+'[1]CAN SİGORTA'!F33+[1]DAĞLI!F33+[1]CREDİTWEST!F33+[1]COMMERCIAL!F33+'[1]KIBRIS KAPİTAL INS.'!F33+[1]BEY!F33+[1]AXA!F33+[1]EUROCİTY!F33+'[1]AS-CAN'!F33+[1]ANADOLU!F33+'[1]GULF SİGORTA A.Ş.'!F33+'[1]ZİRAAT '!D34+[1]MAPREE!F34+[1]AKFİNANS!F33</f>
        <v>21773176.460000001</v>
      </c>
      <c r="G35" s="10">
        <f>+[1]ZURİCH!G33+[1]ZİRVE!G33+[1]ÜNİVERSAL!G33+[1]TÜRK!G33+[1]TOWER!G33+[1]ŞEKER!G33+[1]SEGURE!G33+[1]AVEON!G33+[1]LİMASOL!G33+[1]KIBRIS!G33+[1]NORTHPRİME!G33+[1]İKTİSAT!G33+[1]GÜVEN!G33+[1]GÜNEŞ!G33+[1]GROUPAMA!G33+[1]GOLD!G33+'[1]CAN SİGORTA'!G33+[1]DAĞLI!G33+[1]CREDİTWEST!G33+[1]COMMERCIAL!G33+'[1]KIBRIS KAPİTAL INS.'!G33+[1]BEY!G33+[1]AXA!G33+[1]EUROCİTY!G33+'[1]AS-CAN'!G33+[1]ANADOLU!G33+'[1]GULF SİGORTA A.Ş.'!G33+'[1]ZİRAAT '!E34+[1]MAPREE!G34+[1]AKFİNANS!G33</f>
        <v>7443523.6199999992</v>
      </c>
      <c r="H35" s="10">
        <f>+[1]ZURİCH!H33+[1]ZİRVE!H33+[1]ÜNİVERSAL!H33+[1]TÜRK!H33+[1]TOWER!H33+[1]ŞEKER!H33+[1]SEGURE!H33+[1]AVEON!H33+[1]LİMASOL!H33+[1]KIBRIS!H33+[1]NORTHPRİME!H33+[1]İKTİSAT!H33+[1]GÜVEN!H33+[1]GÜNEŞ!H33+[1]GROUPAMA!H33+[1]GOLD!H33+'[1]CAN SİGORTA'!H33+[1]DAĞLI!H33+[1]CREDİTWEST!H33+[1]COMMERCIAL!H33+'[1]KIBRIS KAPİTAL INS.'!H33+[1]BEY!H33+[1]AXA!H33+[1]EUROCİTY!H33+'[1]AS-CAN'!H33+[1]ANADOLU!H33+'[1]GULF SİGORTA A.Ş.'!H33+'[1]ZİRAAT '!F34+[1]MAPREE!H34+[1]AKFİNANS!H33</f>
        <v>96488.72</v>
      </c>
      <c r="I35" s="10">
        <f>+[1]ZURİCH!I33+[1]ZİRVE!I33+[1]ÜNİVERSAL!I33+[1]TÜRK!I33+[1]TOWER!I33+[1]ŞEKER!I33+[1]SEGURE!I33+[1]AVEON!I33+[1]LİMASOL!I33+[1]KIBRIS!I33+[1]NORTHPRİME!I33+[1]İKTİSAT!I33+[1]GÜVEN!I33+[1]GÜNEŞ!I33+[1]GROUPAMA!I33+[1]GOLD!I33+'[1]CAN SİGORTA'!I33+[1]DAĞLI!I33+[1]CREDİTWEST!I33+[1]COMMERCIAL!I33+'[1]KIBRIS KAPİTAL INS.'!I33+[1]BEY!I33+[1]AXA!I33+[1]EUROCİTY!I33+'[1]AS-CAN'!I33+[1]ANADOLU!I33+'[1]GULF SİGORTA A.Ş.'!I33+'[1]ZİRAAT '!G34+[1]MAPREE!I34+[1]AKFİNANS!I33</f>
        <v>0</v>
      </c>
      <c r="J35" s="10">
        <f>+[1]ZURİCH!J33+[1]ZİRVE!J33+[1]ÜNİVERSAL!J33+[1]TÜRK!J33+[1]TOWER!J33+[1]ŞEKER!J33+[1]SEGURE!J33+[1]AVEON!J33+[1]LİMASOL!J33+[1]KIBRIS!J33+[1]NORTHPRİME!J33+[1]İKTİSAT!J33+[1]GÜVEN!J33+[1]GÜNEŞ!J33+[1]GROUPAMA!J33+[1]GOLD!J33+'[1]CAN SİGORTA'!J33+[1]DAĞLI!J33+[1]CREDİTWEST!J33+[1]COMMERCIAL!J33+'[1]KIBRIS KAPİTAL INS.'!J33+[1]BEY!J33+[1]AXA!J33+[1]EUROCİTY!J33+'[1]AS-CAN'!J33+[1]ANADOLU!J33+'[1]GULF SİGORTA A.Ş.'!J33+'[1]ZİRAAT '!H34+[1]MAPREE!J34+[1]AKFİNANS!J33</f>
        <v>0</v>
      </c>
      <c r="K35" s="10">
        <f>+[1]ZURİCH!K33+[1]ZİRVE!K33+[1]ÜNİVERSAL!K33+[1]TÜRK!K33+[1]TOWER!K33+[1]ŞEKER!K33+[1]SEGURE!K33+[1]AVEON!K33+[1]LİMASOL!K33+[1]KIBRIS!K33+[1]NORTHPRİME!K33+[1]İKTİSAT!K33+[1]GÜVEN!K33+[1]GÜNEŞ!K33+[1]GROUPAMA!K33+[1]GOLD!K33+'[1]CAN SİGORTA'!K33+[1]DAĞLI!K33+[1]CREDİTWEST!K33+[1]COMMERCIAL!K33+'[1]KIBRIS KAPİTAL INS.'!K33+[1]BEY!K33+[1]AXA!K33+[1]EUROCİTY!K33+'[1]AS-CAN'!K33+[1]ANADOLU!K33+'[1]GULF SİGORTA A.Ş.'!K33+'[1]ZİRAAT '!I34+[1]MAPREE!K34+[1]AKFİNANS!K33</f>
        <v>53325.94</v>
      </c>
      <c r="L35" s="11">
        <f t="shared" si="1"/>
        <v>33685115.880000003</v>
      </c>
    </row>
    <row r="36" spans="1:12" x14ac:dyDescent="0.25">
      <c r="A36" s="5" t="s">
        <v>48</v>
      </c>
      <c r="B36" s="6"/>
      <c r="C36" s="7" t="s">
        <v>49</v>
      </c>
      <c r="D36" s="8">
        <f>+D4-D23</f>
        <v>7709177.4599999934</v>
      </c>
      <c r="E36" s="8">
        <f>+E4-E23</f>
        <v>3695058.6399999987</v>
      </c>
      <c r="F36" s="8">
        <f>+F4-F23</f>
        <v>24176386.819999993</v>
      </c>
      <c r="G36" s="8">
        <f>+G4-G23</f>
        <v>14015007.849999964</v>
      </c>
      <c r="H36" s="8">
        <f>+[1]ZURİCH!H34+[1]ZİRVE!H34+[1]ÜNİVERSAL!H34+[1]TÜRK!H34+[1]TOWER!H34+[1]ŞEKER!H34+[1]SEGURE!H34+[1]AVEON!H34+[1]LİMASOL!H34+[1]KIBRIS!H34+[1]NORTHPRİME!H34+[1]İKTİSAT!H34+[1]GÜVEN!H34+[1]GÜNEŞ!H34+[1]GROUPAMA!H34+[1]GOLD!H34+'[1]CAN SİGORTA'!H34+[1]DAĞLI!H34+[1]CREDİTWEST!H34+[1]COMMERCIAL!H34+'[1]KIBRIS KAPİTAL INS.'!H34+[1]BEY!H34+[1]AXA!H34+[1]EUROCİTY!H34+'[1]AS-CAN'!H34+[1]ANADOLU!H34+'[1]GULF SİGORTA A.Ş.'!H34+'[1]ZİRAAT '!F35+[1]MAPREE!H35+[1]AKFİNANS!H34</f>
        <v>636438.10000000021</v>
      </c>
      <c r="I36" s="8">
        <f>+I4-I23</f>
        <v>0</v>
      </c>
      <c r="J36" s="8">
        <f>+J4-J23</f>
        <v>9703.8300000000017</v>
      </c>
      <c r="K36" s="8">
        <f>+K4-K23</f>
        <v>2223336.7499999925</v>
      </c>
      <c r="L36" s="8">
        <f t="shared" si="1"/>
        <v>52465109.449999943</v>
      </c>
    </row>
    <row r="37" spans="1:12" x14ac:dyDescent="0.25">
      <c r="A37" s="5" t="s">
        <v>50</v>
      </c>
      <c r="B37" s="6"/>
      <c r="C37" s="7" t="s">
        <v>51</v>
      </c>
      <c r="D37" s="8"/>
      <c r="E37" s="8"/>
      <c r="F37" s="8"/>
      <c r="G37" s="8"/>
      <c r="H37" s="8"/>
      <c r="I37" s="8"/>
      <c r="J37" s="8"/>
      <c r="K37" s="8"/>
      <c r="L37" s="8">
        <f>+L38+L39+L40+L41+L42+L43</f>
        <v>64928983.659999996</v>
      </c>
    </row>
    <row r="38" spans="1:12" x14ac:dyDescent="0.25">
      <c r="A38" s="5"/>
      <c r="B38" s="9" t="s">
        <v>12</v>
      </c>
      <c r="C38" s="5" t="s">
        <v>52</v>
      </c>
      <c r="D38" s="10"/>
      <c r="E38" s="10"/>
      <c r="F38" s="10"/>
      <c r="G38" s="10"/>
      <c r="H38" s="10"/>
      <c r="I38" s="10"/>
      <c r="J38" s="10"/>
      <c r="K38" s="10"/>
      <c r="L38" s="10">
        <f>+[1]ZURİCH!L36+[1]ZİRVE!L36+[1]ÜNİVERSAL!L36+[1]TÜRK!L36+[1]TOWER!L36+[1]ŞEKER!L36+[1]SEGURE!L36+[1]AVEON!L36+[1]LİMASOL!L36+[1]KIBRIS!L36+[1]NORTHPRİME!L36+[1]İKTİSAT!L36+[1]GÜVEN!L36+[1]GÜNEŞ!L36+[1]GROUPAMA!L36+[1]GOLD!L36+'[1]CAN SİGORTA'!L36+[1]DAĞLI!L36+[1]CREDİTWEST!L36+[1]COMMERCIAL!L36+'[1]KIBRIS KAPİTAL INS.'!L36+[1]BEY!L36+[1]AXA!L36+[1]EUROCİTY!L36+'[1]AS-CAN'!L36+[1]ANADOLU!L36+'[1]GULF SİGORTA A.Ş.'!L36+[1]MAPREE!L37+'[1]ZİRAAT '!J37+[1]MAPREE!L37+[1]AKFİNANS!L36</f>
        <v>33457848.119999997</v>
      </c>
    </row>
    <row r="39" spans="1:12" x14ac:dyDescent="0.25">
      <c r="A39" s="5"/>
      <c r="B39" s="9" t="s">
        <v>14</v>
      </c>
      <c r="C39" s="5" t="s">
        <v>53</v>
      </c>
      <c r="D39" s="10"/>
      <c r="E39" s="10"/>
      <c r="F39" s="10"/>
      <c r="G39" s="10"/>
      <c r="H39" s="10"/>
      <c r="I39" s="10"/>
      <c r="J39" s="10"/>
      <c r="K39" s="10"/>
      <c r="L39" s="10">
        <f>+[1]ZURİCH!L37+[1]ZİRVE!L37+[1]ÜNİVERSAL!L37+[1]TÜRK!L37+[1]TOWER!L37+[1]ŞEKER!L37+[1]SEGURE!L37+[1]AVEON!L37+[1]LİMASOL!L37+[1]KIBRIS!L37+[1]NORTHPRİME!L37+[1]İKTİSAT!L37+[1]GÜVEN!L37+[1]GÜNEŞ!L37+[1]GROUPAMA!L37+[1]GOLD!L37+'[1]CAN SİGORTA'!L37+[1]DAĞLI!L37+[1]CREDİTWEST!L37+[1]COMMERCIAL!L37+'[1]KIBRIS KAPİTAL INS.'!L37+[1]BEY!L37+[1]AXA!L37+[1]EUROCİTY!L37+'[1]AS-CAN'!L37+[1]ANADOLU!L37+'[1]GULF SİGORTA A.Ş.'!L37+[1]MAPREE!L38+'[1]ZİRAAT '!J38+[1]MAPREE!L38+[1]AKFİNANS!L37</f>
        <v>25946040.639999993</v>
      </c>
    </row>
    <row r="40" spans="1:12" x14ac:dyDescent="0.25">
      <c r="A40" s="5"/>
      <c r="B40" s="9" t="s">
        <v>16</v>
      </c>
      <c r="C40" s="5" t="s">
        <v>54</v>
      </c>
      <c r="D40" s="10"/>
      <c r="E40" s="10"/>
      <c r="F40" s="10"/>
      <c r="G40" s="10"/>
      <c r="H40" s="10"/>
      <c r="I40" s="10"/>
      <c r="J40" s="10"/>
      <c r="K40" s="10"/>
      <c r="L40" s="10">
        <f>+[1]ZURİCH!L38+[1]ZİRVE!L38+[1]ÜNİVERSAL!L38+[1]TÜRK!L38+[1]TOWER!L38+[1]ŞEKER!L38+[1]SEGURE!L38+[1]AVEON!L38+[1]LİMASOL!L38+[1]KIBRIS!L38+[1]NORTHPRİME!L38+[1]İKTİSAT!L38+[1]GÜVEN!L38+[1]GÜNEŞ!L38+[1]GROUPAMA!L38+[1]GOLD!L38+'[1]CAN SİGORTA'!L38+[1]DAĞLI!L38+[1]CREDİTWEST!L38+[1]COMMERCIAL!L38+'[1]KIBRIS KAPİTAL INS.'!L38+[1]BEY!L38+[1]AXA!L38+[1]EUROCİTY!L38+'[1]AS-CAN'!L38+[1]ANADOLU!L38+'[1]GULF SİGORTA A.Ş.'!L38+[1]MAPREE!L39+'[1]ZİRAAT '!J39+[1]MAPREE!L39+[1]AKFİNANS!L38</f>
        <v>143919.31</v>
      </c>
    </row>
    <row r="41" spans="1:12" x14ac:dyDescent="0.25">
      <c r="A41" s="5"/>
      <c r="B41" s="9" t="s">
        <v>18</v>
      </c>
      <c r="C41" s="5" t="s">
        <v>55</v>
      </c>
      <c r="D41" s="10"/>
      <c r="E41" s="10"/>
      <c r="F41" s="10"/>
      <c r="G41" s="10"/>
      <c r="H41" s="10"/>
      <c r="I41" s="10"/>
      <c r="J41" s="10"/>
      <c r="K41" s="10"/>
      <c r="L41" s="10">
        <f>+[1]ZURİCH!L39+[1]ZİRVE!L39+[1]ÜNİVERSAL!L39+[1]TÜRK!L39+[1]TOWER!L39+[1]ŞEKER!L39+[1]SEGURE!L39+[1]AVEON!L39+[1]LİMASOL!L39+[1]KIBRIS!L39+[1]NORTHPRİME!L39+[1]İKTİSAT!L39+[1]GÜVEN!L39+[1]GÜNEŞ!L39+[1]GROUPAMA!L39+[1]GOLD!L39+'[1]CAN SİGORTA'!L39+[1]DAĞLI!L39+[1]CREDİTWEST!L39+[1]COMMERCIAL!L39+'[1]KIBRIS KAPİTAL INS.'!L39+[1]BEY!L39+[1]AXA!L39+[1]EUROCİTY!L39+'[1]AS-CAN'!L39+[1]ANADOLU!L39+'[1]GULF SİGORTA A.Ş.'!L39+[1]MAPREE!L40+'[1]ZİRAAT '!J40+[1]MAPREE!L40+[1]AKFİNANS!L39</f>
        <v>2186431.5700000003</v>
      </c>
    </row>
    <row r="42" spans="1:12" x14ac:dyDescent="0.25">
      <c r="A42" s="5"/>
      <c r="B42" s="9" t="s">
        <v>26</v>
      </c>
      <c r="C42" s="5" t="s">
        <v>56</v>
      </c>
      <c r="D42" s="10"/>
      <c r="E42" s="10"/>
      <c r="F42" s="10"/>
      <c r="G42" s="10"/>
      <c r="H42" s="10"/>
      <c r="I42" s="10"/>
      <c r="J42" s="10"/>
      <c r="K42" s="10"/>
      <c r="L42" s="10">
        <f>+[1]ZURİCH!L40+[1]ZİRVE!L40+[1]ÜNİVERSAL!L40+[1]TÜRK!L40+[1]TOWER!L40+[1]ŞEKER!L40+[1]SEGURE!L40+[1]AVEON!L40+[1]LİMASOL!L40+[1]KIBRIS!L40+[1]NORTHPRİME!L40+[1]İKTİSAT!L40+[1]GÜVEN!L40+[1]GÜNEŞ!L40+[1]GROUPAMA!L40+[1]GOLD!L40+'[1]CAN SİGORTA'!L40+[1]DAĞLI!L40+[1]CREDİTWEST!L40+[1]COMMERCIAL!L40+'[1]KIBRIS KAPİTAL INS.'!L40+[1]BEY!L40+[1]AXA!L40+[1]EUROCİTY!L40+'[1]AS-CAN'!L40+[1]ANADOLU!L40+'[1]GULF SİGORTA A.Ş.'!L40+[1]MAPREE!L41+'[1]ZİRAAT '!J41+[1]MAPREE!L41+[1]AKFİNANS!L40</f>
        <v>1466467.2400000002</v>
      </c>
    </row>
    <row r="43" spans="1:12" x14ac:dyDescent="0.25">
      <c r="A43" s="5"/>
      <c r="B43" s="9" t="s">
        <v>34</v>
      </c>
      <c r="C43" s="5" t="s">
        <v>47</v>
      </c>
      <c r="D43" s="10"/>
      <c r="E43" s="10"/>
      <c r="F43" s="10"/>
      <c r="G43" s="10"/>
      <c r="H43" s="10"/>
      <c r="I43" s="10"/>
      <c r="J43" s="10"/>
      <c r="K43" s="10"/>
      <c r="L43" s="10">
        <f>+[1]ZURİCH!L41+[1]ZİRVE!L41+[1]ÜNİVERSAL!L41+[1]TÜRK!L41+[1]TOWER!L41+[1]ŞEKER!L41+[1]SEGURE!L41+[1]AVEON!L41+[1]LİMASOL!L41+[1]KIBRIS!L41+[1]NORTHPRİME!L41+[1]İKTİSAT!L41+[1]GÜVEN!L41+[1]GÜNEŞ!L41+[1]GROUPAMA!L41+[1]GOLD!L41+'[1]CAN SİGORTA'!L41+[1]DAĞLI!L41+[1]CREDİTWEST!L41+[1]COMMERCIAL!L41+'[1]KIBRIS KAPİTAL INS.'!L41+[1]BEY!L41+[1]AXA!L41+[1]EUROCİTY!L41+'[1]AS-CAN'!L41+[1]ANADOLU!L41+'[1]GULF SİGORTA A.Ş.'!L41+[1]MAPREE!L42+'[1]ZİRAAT '!J42+[1]MAPREE!L42+[1]AKFİNANS!L41</f>
        <v>1728276.78</v>
      </c>
    </row>
    <row r="44" spans="1:12" x14ac:dyDescent="0.25">
      <c r="A44" s="5" t="s">
        <v>57</v>
      </c>
      <c r="B44" s="9"/>
      <c r="C44" s="5" t="s">
        <v>58</v>
      </c>
      <c r="D44" s="10"/>
      <c r="E44" s="10"/>
      <c r="F44" s="10"/>
      <c r="G44" s="10"/>
      <c r="H44" s="10"/>
      <c r="I44" s="10"/>
      <c r="J44" s="10"/>
      <c r="K44" s="10"/>
      <c r="L44" s="14">
        <f>+L45+L46+L47+L48+L49+L50</f>
        <v>78949200.519999996</v>
      </c>
    </row>
    <row r="45" spans="1:12" x14ac:dyDescent="0.25">
      <c r="A45" s="5"/>
      <c r="B45" s="9" t="s">
        <v>12</v>
      </c>
      <c r="C45" s="5" t="s">
        <v>59</v>
      </c>
      <c r="D45" s="10"/>
      <c r="E45" s="10"/>
      <c r="F45" s="10"/>
      <c r="G45" s="10"/>
      <c r="H45" s="10"/>
      <c r="I45" s="10"/>
      <c r="J45" s="10"/>
      <c r="K45" s="10"/>
      <c r="L45" s="10">
        <f>+[1]ZURİCH!L43+[1]ZİRVE!L43+[1]ÜNİVERSAL!L43+[1]TÜRK!L43+[1]TOWER!L43+[1]ŞEKER!L43+[1]SEGURE!L43+[1]AVEON!L43+[1]LİMASOL!L43+[1]KIBRIS!L43+[1]NORTHPRİME!L43+[1]İKTİSAT!L43+[1]GÜVEN!L43+[1]GÜNEŞ!L43+[1]GROUPAMA!L43+[1]GOLD!L43+'[1]CAN SİGORTA'!L43+[1]DAĞLI!L43+[1]CREDİTWEST!L43+[1]COMMERCIAL!L43+'[1]KIBRIS KAPİTAL INS.'!L43+[1]BEY!L43+[1]AXA!L43+[1]EUROCİTY!L43+'[1]AS-CAN'!L43+[1]ANADOLU!L43+'[1]GULF SİGORTA A.Ş.'!L43+[1]MAPREE!L44+'[1]ZİRAAT '!J44+[1]MAPREE!L44+[1]AKFİNANS!L43</f>
        <v>21608869.209999997</v>
      </c>
    </row>
    <row r="46" spans="1:12" x14ac:dyDescent="0.25">
      <c r="A46" s="5"/>
      <c r="B46" s="9" t="s">
        <v>14</v>
      </c>
      <c r="C46" s="5" t="s">
        <v>60</v>
      </c>
      <c r="D46" s="10"/>
      <c r="E46" s="10"/>
      <c r="F46" s="10"/>
      <c r="G46" s="10"/>
      <c r="H46" s="10"/>
      <c r="I46" s="10"/>
      <c r="J46" s="10"/>
      <c r="K46" s="10"/>
      <c r="L46" s="10">
        <f>+[1]ZURİCH!L44+[1]ZİRVE!L44+[1]ÜNİVERSAL!L44+[1]TÜRK!L44+[1]TOWER!L44+[1]ŞEKER!L44+[1]SEGURE!L44+[1]AVEON!L44+[1]LİMASOL!L44+[1]KIBRIS!L44+[1]NORTHPRİME!L44+[1]İKTİSAT!L44+[1]GÜVEN!L44+[1]GÜNEŞ!L44+[1]GROUPAMA!L44+[1]GOLD!L44+'[1]CAN SİGORTA'!L44+[1]DAĞLI!L44+[1]CREDİTWEST!L44+[1]COMMERCIAL!L44+'[1]KIBRIS KAPİTAL INS.'!L44+[1]BEY!L44+[1]AXA!L44+[1]EUROCİTY!L44+'[1]AS-CAN'!L44+[1]ANADOLU!L44+'[1]GULF SİGORTA A.Ş.'!L44+[1]MAPREE!L45+'[1]ZİRAAT '!J45+[1]MAPREE!L45+[1]AKFİNANS!L44</f>
        <v>0</v>
      </c>
    </row>
    <row r="47" spans="1:12" x14ac:dyDescent="0.25">
      <c r="A47" s="5"/>
      <c r="B47" s="9" t="s">
        <v>16</v>
      </c>
      <c r="C47" s="5" t="s">
        <v>61</v>
      </c>
      <c r="D47" s="10"/>
      <c r="E47" s="10"/>
      <c r="F47" s="10"/>
      <c r="G47" s="10"/>
      <c r="H47" s="10"/>
      <c r="I47" s="10"/>
      <c r="J47" s="10"/>
      <c r="K47" s="10"/>
      <c r="L47" s="10">
        <f>+[1]ZURİCH!L45+[1]ZİRVE!L45+[1]ÜNİVERSAL!L45+[1]TÜRK!L45+[1]TOWER!L45+[1]ŞEKER!L45+[1]SEGURE!L45+[1]AVEON!L45+[1]LİMASOL!L45+[1]KIBRIS!L45+[1]NORTHPRİME!L45+[1]İKTİSAT!L45+[1]GÜVEN!L45+[1]GÜNEŞ!L45+[1]GROUPAMA!L45+[1]GOLD!L45+'[1]CAN SİGORTA'!L45+[1]DAĞLI!L45+[1]CREDİTWEST!L45+[1]COMMERCIAL!L45+'[1]KIBRIS KAPİTAL INS.'!L45+[1]BEY!L45+[1]AXA!L45+[1]EUROCİTY!L45+'[1]AS-CAN'!L45+[1]ANADOLU!L45+'[1]GULF SİGORTA A.Ş.'!L45+[1]MAPREE!L46+'[1]ZİRAAT '!J46+[1]MAPREE!L46+[1]AKFİNANS!L45</f>
        <v>113105.43999999999</v>
      </c>
    </row>
    <row r="48" spans="1:12" x14ac:dyDescent="0.25">
      <c r="A48" s="5"/>
      <c r="B48" s="9" t="s">
        <v>18</v>
      </c>
      <c r="C48" s="5" t="s">
        <v>62</v>
      </c>
      <c r="D48" s="10"/>
      <c r="E48" s="10"/>
      <c r="F48" s="10"/>
      <c r="G48" s="10"/>
      <c r="H48" s="10"/>
      <c r="I48" s="10"/>
      <c r="J48" s="10"/>
      <c r="K48" s="10"/>
      <c r="L48" s="10">
        <f>+[1]ZURİCH!L46+[1]ZİRVE!L46+[1]ÜNİVERSAL!L46+[1]TÜRK!L46+[1]TOWER!L46+[1]ŞEKER!L46+[1]SEGURE!L46+[1]AVEON!L46+[1]LİMASOL!L46+[1]KIBRIS!L46+[1]NORTHPRİME!L46+[1]İKTİSAT!L46+[1]GÜVEN!L46+[1]GÜNEŞ!L46+[1]GROUPAMA!L46+[1]GOLD!L46+'[1]CAN SİGORTA'!L46+[1]DAĞLI!L46+[1]CREDİTWEST!L46+[1]COMMERCIAL!L46+'[1]KIBRIS KAPİTAL INS.'!L46+[1]BEY!L46+[1]AXA!L46+[1]EUROCİTY!L46+'[1]AS-CAN'!L46+[1]ANADOLU!L46+'[1]GULF SİGORTA A.Ş.'!L46+[1]MAPREE!L47+'[1]ZİRAAT '!J47+[1]MAPREE!L47+[1]AKFİNANS!L46</f>
        <v>433581.00999999995</v>
      </c>
    </row>
    <row r="49" spans="1:12" x14ac:dyDescent="0.25">
      <c r="A49" s="5"/>
      <c r="B49" s="9" t="s">
        <v>26</v>
      </c>
      <c r="C49" s="5" t="s">
        <v>63</v>
      </c>
      <c r="D49" s="10"/>
      <c r="E49" s="10"/>
      <c r="F49" s="10"/>
      <c r="G49" s="10"/>
      <c r="H49" s="10"/>
      <c r="I49" s="10"/>
      <c r="J49" s="10"/>
      <c r="K49" s="10"/>
      <c r="L49" s="10">
        <f>+[1]ZURİCH!L47+[1]ZİRVE!L47+[1]ÜNİVERSAL!L47+[1]TÜRK!L47+[1]TOWER!L47+[1]ŞEKER!L47+[1]SEGURE!L47+[1]AVEON!L47+[1]LİMASOL!L47+[1]KIBRIS!L47+[1]NORTHPRİME!L47+[1]İKTİSAT!L47+[1]GÜVEN!L47+[1]GÜNEŞ!L47+[1]GROUPAMA!L47+[1]GOLD!L47+'[1]CAN SİGORTA'!L47+[1]DAĞLI!L47+[1]CREDİTWEST!L47+[1]COMMERCIAL!L47+'[1]KIBRIS KAPİTAL INS.'!L47+[1]BEY!L47+[1]AXA!L47+[1]EUROCİTY!L47+'[1]AS-CAN'!L47+[1]ANADOLU!L47+'[1]GULF SİGORTA A.Ş.'!L47+[1]MAPREE!L48+'[1]ZİRAAT '!J48+[1]MAPREE!L48+[1]AKFİNANS!L47</f>
        <v>53210474.890000001</v>
      </c>
    </row>
    <row r="50" spans="1:12" x14ac:dyDescent="0.25">
      <c r="A50" s="5"/>
      <c r="B50" s="9" t="s">
        <v>34</v>
      </c>
      <c r="C50" s="5" t="s">
        <v>35</v>
      </c>
      <c r="D50" s="10"/>
      <c r="E50" s="10"/>
      <c r="F50" s="10"/>
      <c r="G50" s="10"/>
      <c r="H50" s="10"/>
      <c r="I50" s="10"/>
      <c r="J50" s="10"/>
      <c r="K50" s="10"/>
      <c r="L50" s="10">
        <f>+[1]ZURİCH!L48+[1]ZİRVE!L48+[1]ÜNİVERSAL!L48+[1]TÜRK!L48+[1]TOWER!L48+[1]ŞEKER!L48+[1]SEGURE!L48+[1]AVEON!L48+[1]LİMASOL!L48+[1]KIBRIS!L48+[1]NORTHPRİME!L48+[1]İKTİSAT!L48+[1]GÜVEN!L48+[1]GÜNEŞ!L48+[1]GROUPAMA!L48+[1]GOLD!L48+'[1]CAN SİGORTA'!L48+[1]DAĞLI!L48+[1]CREDİTWEST!L48+[1]COMMERCIAL!L48+'[1]KIBRIS KAPİTAL INS.'!L48+[1]BEY!L48+[1]AXA!L48+[1]EUROCİTY!L48+'[1]AS-CAN'!L48+[1]ANADOLU!L48+'[1]GULF SİGORTA A.Ş.'!L48+[1]MAPREE!L49+'[1]ZİRAAT '!J49+[1]MAPREE!L49+[1]AKFİNANS!L48</f>
        <v>3583169.97</v>
      </c>
    </row>
    <row r="51" spans="1:12" x14ac:dyDescent="0.25">
      <c r="A51" s="5" t="s">
        <v>64</v>
      </c>
      <c r="B51" s="9"/>
      <c r="C51" s="5" t="s">
        <v>65</v>
      </c>
      <c r="D51" s="10"/>
      <c r="E51" s="10"/>
      <c r="F51" s="10"/>
      <c r="G51" s="10"/>
      <c r="H51" s="10"/>
      <c r="I51" s="10"/>
      <c r="J51" s="10"/>
      <c r="K51" s="10"/>
      <c r="L51" s="14">
        <f>+L52+L53+L54</f>
        <v>36130175.860000007</v>
      </c>
    </row>
    <row r="52" spans="1:12" x14ac:dyDescent="0.25">
      <c r="A52" s="5"/>
      <c r="B52" s="9" t="s">
        <v>12</v>
      </c>
      <c r="C52" s="5" t="s">
        <v>66</v>
      </c>
      <c r="D52" s="10"/>
      <c r="E52" s="10"/>
      <c r="F52" s="10"/>
      <c r="G52" s="10"/>
      <c r="H52" s="10"/>
      <c r="I52" s="10"/>
      <c r="J52" s="10"/>
      <c r="K52" s="10"/>
      <c r="L52" s="10">
        <f>+[1]ZURİCH!L50+[1]ZİRVE!L50+[1]ÜNİVERSAL!L50+[1]TÜRK!L50+[1]TOWER!L50+[1]ŞEKER!L50+[1]SEGURE!L50+[1]AVEON!L50+[1]LİMASOL!L50+[1]KIBRIS!L50+[1]NORTHPRİME!L50+[1]İKTİSAT!L50+[1]GÜVEN!L50+[1]GÜNEŞ!L50+[1]GROUPAMA!L50+[1]GOLD!L50+'[1]CAN SİGORTA'!L50+[1]DAĞLI!L50+[1]CREDİTWEST!L50+[1]COMMERCIAL!L50+'[1]KIBRIS KAPİTAL INS.'!L50+[1]BEY!L50+[1]AXA!L50+[1]EUROCİTY!L50+'[1]AS-CAN'!L50+[1]ANADOLU!L50+'[1]GULF SİGORTA A.Ş.'!L50+[1]MAPREE!L51+'[1]ZİRAAT '!J51+[1]MAPREE!L51+[1]AKFİNANS!L50</f>
        <v>877919.1</v>
      </c>
    </row>
    <row r="53" spans="1:12" x14ac:dyDescent="0.25">
      <c r="A53" s="5"/>
      <c r="B53" s="9" t="s">
        <v>14</v>
      </c>
      <c r="C53" s="5" t="s">
        <v>67</v>
      </c>
      <c r="D53" s="10"/>
      <c r="E53" s="10"/>
      <c r="F53" s="10"/>
      <c r="G53" s="10"/>
      <c r="H53" s="10"/>
      <c r="I53" s="10"/>
      <c r="J53" s="10"/>
      <c r="K53" s="10"/>
      <c r="L53" s="10">
        <f>+[1]ZURİCH!L51+[1]ZİRVE!L51+[1]ÜNİVERSAL!L51+[1]TÜRK!L51+[1]TOWER!L51+[1]ŞEKER!L51+[1]SEGURE!L51+[1]AVEON!L51+[1]LİMASOL!L51+[1]KIBRIS!L51+[1]NORTHPRİME!L51+[1]İKTİSAT!L51+[1]GÜVEN!L51+[1]GÜNEŞ!L51+[1]GROUPAMA!L51+[1]GOLD!L51+'[1]CAN SİGORTA'!L51+[1]DAĞLI!L51+[1]CREDİTWEST!L51+[1]COMMERCIAL!L51+'[1]KIBRIS KAPİTAL INS.'!L51+[1]BEY!L51+[1]AXA!L51+[1]EUROCİTY!L51+'[1]AS-CAN'!L51+[1]ANADOLU!L51+'[1]GULF SİGORTA A.Ş.'!L51+[1]MAPREE!L52+'[1]ZİRAAT '!J52+[1]MAPREE!L52+[1]AKFİNANS!L51</f>
        <v>-19173.900000000001</v>
      </c>
    </row>
    <row r="54" spans="1:12" x14ac:dyDescent="0.25">
      <c r="A54" s="5"/>
      <c r="B54" s="9" t="s">
        <v>16</v>
      </c>
      <c r="C54" s="5" t="s">
        <v>68</v>
      </c>
      <c r="D54" s="10"/>
      <c r="E54" s="10"/>
      <c r="F54" s="10"/>
      <c r="G54" s="10"/>
      <c r="H54" s="10"/>
      <c r="I54" s="10"/>
      <c r="J54" s="10"/>
      <c r="K54" s="10"/>
      <c r="L54" s="10">
        <f>+[1]ZURİCH!L52+[1]ZİRVE!L52+[1]ÜNİVERSAL!L52+[1]TÜRK!L52+[1]TOWER!L52+[1]ŞEKER!L52+[1]SEGURE!L52+[1]AVEON!L52+[1]LİMASOL!L52+[1]KIBRIS!L52+[1]NORTHPRİME!L52+[1]İKTİSAT!L52+[1]GÜVEN!L52+[1]GÜNEŞ!L52+[1]GROUPAMA!L52+[1]GOLD!L52+'[1]CAN SİGORTA'!L52+[1]DAĞLI!L52+[1]CREDİTWEST!L52+[1]COMMERCIAL!L52+'[1]KIBRIS KAPİTAL INS.'!L52+[1]BEY!L52+[1]AXA!L52+[1]EUROCİTY!L52+'[1]AS-CAN'!L52+[1]ANADOLU!L52+'[1]GULF SİGORTA A.Ş.'!L52+[1]MAPREE!L53+'[1]ZİRAAT '!J53+[1]MAPREE!L53+[1]AKFİNANS!L52</f>
        <v>35271430.660000004</v>
      </c>
    </row>
    <row r="55" spans="1:12" x14ac:dyDescent="0.25">
      <c r="A55" s="7" t="s">
        <v>69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15">
        <f>(L36+L44)-(L37+L51)</f>
        <v>30355150.449999928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tabSelected="1" topLeftCell="A34" workbookViewId="0">
      <selection activeCell="M16" sqref="M16"/>
    </sheetView>
  </sheetViews>
  <sheetFormatPr defaultRowHeight="15" x14ac:dyDescent="0.25"/>
  <cols>
    <col min="2" max="2" width="8.5703125" customWidth="1"/>
    <col min="7" max="7" width="24.28515625" bestFit="1" customWidth="1"/>
    <col min="10" max="10" width="39.42578125" bestFit="1" customWidth="1"/>
    <col min="12" max="12" width="17.7109375" bestFit="1" customWidth="1"/>
  </cols>
  <sheetData>
    <row r="2" spans="1:12" x14ac:dyDescent="0.25">
      <c r="G2" s="31" t="s">
        <v>147</v>
      </c>
      <c r="H2" s="31"/>
      <c r="I2" s="31"/>
    </row>
    <row r="3" spans="1:12" ht="3.75" customHeight="1" x14ac:dyDescent="0.25"/>
    <row r="4" spans="1:12" ht="15.75" x14ac:dyDescent="0.25">
      <c r="A4" s="32" t="s">
        <v>70</v>
      </c>
      <c r="B4" s="33"/>
      <c r="C4" s="33"/>
      <c r="D4" s="33"/>
      <c r="E4" s="34"/>
      <c r="F4" s="16"/>
      <c r="G4" s="17"/>
      <c r="H4" s="35" t="s">
        <v>71</v>
      </c>
      <c r="I4" s="36"/>
      <c r="J4" s="37"/>
      <c r="K4" s="18"/>
      <c r="L4" s="19"/>
    </row>
    <row r="5" spans="1:12" x14ac:dyDescent="0.25">
      <c r="A5" s="20" t="s">
        <v>10</v>
      </c>
      <c r="B5" s="38" t="s">
        <v>72</v>
      </c>
      <c r="C5" s="39"/>
      <c r="D5" s="39"/>
      <c r="E5" s="40"/>
      <c r="F5" s="16"/>
      <c r="G5" s="21">
        <f>G6+G7+G8+G9+G10</f>
        <v>224076095.29000008</v>
      </c>
      <c r="H5" s="22" t="s">
        <v>10</v>
      </c>
      <c r="I5" s="41" t="s">
        <v>73</v>
      </c>
      <c r="J5" s="42"/>
      <c r="K5" s="18"/>
      <c r="L5" s="21">
        <f>L6+L7+L8+L9</f>
        <v>85481030.99000001</v>
      </c>
    </row>
    <row r="6" spans="1:12" x14ac:dyDescent="0.25">
      <c r="A6" s="20"/>
      <c r="B6" s="16" t="s">
        <v>74</v>
      </c>
      <c r="C6" s="43" t="s">
        <v>75</v>
      </c>
      <c r="D6" s="44"/>
      <c r="E6" s="45"/>
      <c r="F6" s="16"/>
      <c r="G6" s="17">
        <f xml:space="preserve"> [2]SEGURE!G3+[2]ASCAN!G3+[2]KIBRIS!G3+'[2]TÜRK '!G3+[2]AXA!G3+[2]ANADOLU!G3+[2]LİMASOL!G3+[2]GÜVEN!G3+[2]CREDİTWEST!G3+[2]DAĞLI!G3+[2]ZİRAAT!G3+[2]AKFİNANS!G3+[2]ZİRVE!G3+[2]GROUPAMA!G3+[2]AVEON!G3+[2]ŞEKER!G3+[2]COMMERCIAL!G3+[2]GÜNEŞ!G3+'[2]KIBRIS İKTİSAT'!G3+[2]NORTHPRİME!G3+[2]BEY!G3+[2]GULF!G3+[2]ZURİCH!G3+[2]GOLD!G3+'[2]KIBRIS KAPİTAL INS.LTD.'!G3+[2]TOWER!G3+[2]EUROCITY!G3+[2]MAPFREE!G3+[2]UNİVERSAL!G3</f>
        <v>9434511.040000001</v>
      </c>
      <c r="H6" s="22"/>
      <c r="I6" s="23" t="s">
        <v>74</v>
      </c>
      <c r="J6" s="18" t="s">
        <v>76</v>
      </c>
      <c r="K6" s="18"/>
      <c r="L6" s="17">
        <f>[2]SEGURE!L3+[2]ASCAN!L3+[2]KIBRIS!L3+'[2]TÜRK '!L3+[2]AXA!L3+[2]ANADOLU!L3+[2]LİMASOL!L3+[2]GÜVEN!L3+[2]CREDİTWEST!L3+[2]DAĞLI!L3+[2]ZİRAAT!L3+[2]AKFİNANS!L3+[2]ZİRVE!L3+[2]GROUPAMA!L3+[2]AVEON!L3+[2]ŞEKER!L3+[2]COMMERCIAL!L3+[2]GÜNEŞ!L3+'[2]KIBRIS İKTİSAT'!L3+[2]NORTHPRİME!L3+[2]BEY!L3+[2]GULF!L3+[2]ZURİCH!L3+[2]GOLD!L3+'[2]KIBRIS KAPİTAL INS.LTD.'!L3+[2]TOWER!L3+[2]EUROCITY!L3+[2]MAPFREE!L3+[2]UNİVERSAL!L3+[2]CAN!L3</f>
        <v>40937085.620000005</v>
      </c>
    </row>
    <row r="7" spans="1:12" x14ac:dyDescent="0.25">
      <c r="A7" s="20"/>
      <c r="B7" s="16" t="s">
        <v>77</v>
      </c>
      <c r="C7" s="43" t="s">
        <v>78</v>
      </c>
      <c r="D7" s="44"/>
      <c r="E7" s="45"/>
      <c r="F7" s="16"/>
      <c r="G7" s="17">
        <f xml:space="preserve"> [2]SEGURE!G4+[2]ASCAN!G4+[2]KIBRIS!G4+'[2]TÜRK '!G4+[2]AXA!G4+[2]ANADOLU!G4+[2]LİMASOL!G4+[2]GÜVEN!G4+[2]CREDİTWEST!G4+[2]DAĞLI!G4+[2]ZİRAAT!G4+[2]AKFİNANS!G4+[2]ZİRVE!G4+[2]GROUPAMA!G4+[2]AVEON!G4+[2]ŞEKER!G4+[2]COMMERCIAL!G4+[2]GÜNEŞ!G4+'[2]KIBRIS İKTİSAT'!G4+[2]NORTHPRİME!G4+[2]BEY!G4+[2]GULF!G4+[2]ZURİCH!G4+[2]GOLD!G4+'[2]KIBRIS KAPİTAL INS.LTD.'!G4+[2]TOWER!G4+[2]EUROCITY!G4+[2]MAPFREE!G4+[2]UNİVERSAL!G4</f>
        <v>208981141.7100001</v>
      </c>
      <c r="H7" s="22"/>
      <c r="I7" s="23" t="s">
        <v>79</v>
      </c>
      <c r="J7" s="18" t="s">
        <v>80</v>
      </c>
      <c r="K7" s="18"/>
      <c r="L7" s="17">
        <f>[2]SEGURE!L4+[2]ASCAN!L4+[2]KIBRIS!L4+'[2]TÜRK '!L4+[2]AXA!L4+[2]ANADOLU!L4+[2]LİMASOL!L4+[2]GÜVEN!L4+[2]CREDİTWEST!L4+[2]DAĞLI!L4+[2]ZİRAAT!L4+[2]AKFİNANS!L4+[2]ZİRVE!L4+[2]GROUPAMA!L4+[2]AVEON!L4+[2]ŞEKER!L4+[2]COMMERCIAL!L4+[2]GÜNEŞ!L4+'[2]KIBRIS İKTİSAT'!L4+[2]NORTHPRİME!L4+[2]BEY!L4+[2]GULF!L4+[2]ZURİCH!L4+[2]GOLD!L4+'[2]KIBRIS KAPİTAL INS.LTD.'!L4+[2]TOWER!L4+[2]EUROCITY!L4+[2]MAPFREE!L4+[2]UNİVERSAL!L4+[2]CAN!L4</f>
        <v>0</v>
      </c>
    </row>
    <row r="8" spans="1:12" x14ac:dyDescent="0.25">
      <c r="A8" s="20"/>
      <c r="B8" s="16" t="s">
        <v>81</v>
      </c>
      <c r="C8" s="43" t="s">
        <v>82</v>
      </c>
      <c r="D8" s="44"/>
      <c r="E8" s="45"/>
      <c r="F8" s="16"/>
      <c r="G8" s="17">
        <f xml:space="preserve"> [2]SEGURE!G5+[2]ASCAN!G5+[2]KIBRIS!G5+'[2]TÜRK '!G5+[2]AXA!G5+[2]ANADOLU!G5+[2]LİMASOL!G5+[2]GÜVEN!G5+[2]CREDİTWEST!G5+[2]DAĞLI!G5+[2]ZİRAAT!G5+[2]AKFİNANS!G5+[2]ZİRVE!G5+[2]GROUPAMA!G5+[2]AVEON!G5+[2]ŞEKER!G5+[2]COMMERCIAL!G5+[2]GÜNEŞ!G5+'[2]KIBRIS İKTİSAT'!G5+[2]NORTHPRİME!G5+[2]BEY!G5+[2]GULF!G5+[2]ZURİCH!G5+[2]GOLD!G5+'[2]KIBRIS KAPİTAL INS.LTD.'!G5+[2]TOWER!G5+[2]EUROCITY!G5+[2]MAPFREE!G5+[2]UNİVERSAL!G5</f>
        <v>0</v>
      </c>
      <c r="H8" s="22"/>
      <c r="I8" s="23" t="s">
        <v>81</v>
      </c>
      <c r="J8" s="18" t="s">
        <v>83</v>
      </c>
      <c r="K8" s="18"/>
      <c r="L8" s="17">
        <f>[2]SEGURE!L5+[2]ASCAN!L5+[2]KIBRIS!L5+'[2]TÜRK '!L5+[2]AXA!L5+[2]ANADOLU!L5+[2]LİMASOL!L5+[2]GÜVEN!L5+[2]CREDİTWEST!L5+[2]DAĞLI!L5+[2]ZİRAAT!L5+[2]AKFİNANS!L5+[2]ZİRVE!L5+[2]GROUPAMA!L5+[2]AVEON!L5+[2]ŞEKER!L5+[2]COMMERCIAL!L5+[2]GÜNEŞ!L5+'[2]KIBRIS İKTİSAT'!L5+[2]NORTHPRİME!L5+[2]BEY!L5+[2]GULF!L5+[2]ZURİCH!L5+[2]GOLD!L5+'[2]KIBRIS KAPİTAL INS.LTD.'!L5+[2]TOWER!L5+[2]EUROCITY!L5+[2]MAPFREE!L5+[2]UNİVERSAL!L5+[2]CAN!L5</f>
        <v>9737182.1399999987</v>
      </c>
    </row>
    <row r="9" spans="1:12" x14ac:dyDescent="0.25">
      <c r="A9" s="20"/>
      <c r="B9" s="16" t="s">
        <v>84</v>
      </c>
      <c r="C9" s="43" t="s">
        <v>85</v>
      </c>
      <c r="D9" s="44"/>
      <c r="E9" s="45"/>
      <c r="F9" s="16"/>
      <c r="G9" s="17">
        <f xml:space="preserve"> [2]SEGURE!G6+[2]ASCAN!G6+[2]KIBRIS!G6+'[2]TÜRK '!G6+[2]AXA!G6+[2]ANADOLU!G6+[2]LİMASOL!G6+[2]GÜVEN!G6+[2]CREDİTWEST!G6+[2]DAĞLI!G6+[2]ZİRAAT!G6+[2]AKFİNANS!G6+[2]ZİRVE!G6+[2]GROUPAMA!G6+[2]AVEON!G6+[2]ŞEKER!G6+[2]COMMERCIAL!G6+[2]GÜNEŞ!G6+'[2]KIBRIS İKTİSAT'!G6+[2]NORTHPRİME!G6+[2]BEY!G6+[2]GULF!G6+[2]ZURİCH!G6+[2]GOLD!G6+'[2]KIBRIS KAPİTAL INS.LTD.'!G6+[2]TOWER!G6+[2]EUROCITY!G6+[2]MAPFREE!G6+[2]UNİVERSAL!G6</f>
        <v>5660442.54</v>
      </c>
      <c r="H9" s="22"/>
      <c r="I9" s="23" t="s">
        <v>84</v>
      </c>
      <c r="J9" s="18" t="s">
        <v>86</v>
      </c>
      <c r="K9" s="18"/>
      <c r="L9" s="17">
        <f>[2]SEGURE!L6+[2]ASCAN!L6+[2]KIBRIS!L6+'[2]TÜRK '!L6+[2]AXA!L6+[2]ANADOLU!L6+[2]LİMASOL!L6+[2]GÜVEN!L6+[2]CREDİTWEST!L6+[2]DAĞLI!L6+[2]ZİRAAT!L6+[2]AKFİNANS!L6+[2]ZİRVE!L6+[2]GROUPAMA!L6+[2]AVEON!L6+[2]ŞEKER!L6+[2]COMMERCIAL!L6+[2]GÜNEŞ!L6+'[2]KIBRIS İKTİSAT'!L6+[2]NORTHPRİME!L6+[2]BEY!L6+[2]GULF!L6+[2]ZURİCH!L6+[2]GOLD!L6+'[2]KIBRIS KAPİTAL INS.LTD.'!L6+[2]TOWER!L6+[2]EUROCITY!L6+[2]MAPFREE!L6+[2]UNİVERSAL!L6+[2]CAN!L6</f>
        <v>34806763.229999997</v>
      </c>
    </row>
    <row r="10" spans="1:12" x14ac:dyDescent="0.25">
      <c r="A10" s="20"/>
      <c r="B10" s="16" t="s">
        <v>87</v>
      </c>
      <c r="C10" s="43" t="s">
        <v>88</v>
      </c>
      <c r="D10" s="44"/>
      <c r="E10" s="45"/>
      <c r="F10" s="16"/>
      <c r="G10" s="17">
        <f xml:space="preserve"> [2]SEGURE!G7+[2]ASCAN!G7+[2]KIBRIS!G7+'[2]TÜRK '!G7+[2]AXA!G7+[2]ANADOLU!G7+[2]LİMASOL!G7+[2]GÜVEN!G7+[2]CREDİTWEST!G7+[2]DAĞLI!G7+[2]ZİRAAT!G7+[2]AKFİNANS!G7+[2]ZİRVE!G7+[2]GROUPAMA!G7+[2]AVEON!G7+[2]ŞEKER!G7+[2]COMMERCIAL!G7+[2]GÜNEŞ!G7+'[2]KIBRIS İKTİSAT'!G7+[2]NORTHPRİME!G7+[2]BEY!G7+[2]GULF!G7+[2]ZURİCH!G7+[2]GOLD!G7+'[2]KIBRIS KAPİTAL INS.LTD.'!G7+[2]TOWER!G7+[2]EUROCITY!G7+[2]MAPFREE!G7+[2]UNİVERSAL!G7</f>
        <v>0</v>
      </c>
      <c r="H10" s="22"/>
      <c r="I10" s="18"/>
      <c r="J10" s="18"/>
      <c r="K10" s="18"/>
      <c r="L10" s="17">
        <f>[2]SEGURE!L7+[2]ASCAN!L7+[2]KIBRIS!L7+'[2]TÜRK '!L7+[2]AXA!L7+[2]ANADOLU!L7+[2]LİMASOL!L7+[2]GÜVEN!L7+[2]CREDİTWEST!L7+[2]DAĞLI!L7+[2]ZİRAAT!L7+[2]AKFİNANS!L7+[2]ZİRVE!L7+[2]GROUPAMA!L7+[2]AVEON!L7+[2]ŞEKER!L7+[2]COMMERCIAL!L7+[2]GÜNEŞ!L7+'[2]KIBRIS İKTİSAT'!L7+[2]NORTHPRİME!L7+[2]BEY!L7+[2]GULF!L7+[2]ZURİCH!L7+[2]GOLD!L7+'[2]KIBRIS KAPİTAL INS.LTD.'!L7+[2]TOWER!L7+[2]EUROCITY!L7+[2]MAPFREE!L7+[2]UNİVERSAL!L7+[2]CAN!L7</f>
        <v>0</v>
      </c>
    </row>
    <row r="11" spans="1:12" x14ac:dyDescent="0.25">
      <c r="A11" s="24"/>
      <c r="B11" s="16"/>
      <c r="C11" s="58"/>
      <c r="D11" s="59"/>
      <c r="E11" s="60"/>
      <c r="F11" s="24"/>
      <c r="G11" s="17"/>
      <c r="H11" s="22" t="s">
        <v>36</v>
      </c>
      <c r="I11" s="41" t="s">
        <v>89</v>
      </c>
      <c r="J11" s="42"/>
      <c r="K11" s="18"/>
      <c r="L11" s="19"/>
    </row>
    <row r="12" spans="1:12" x14ac:dyDescent="0.25">
      <c r="A12" s="20" t="s">
        <v>36</v>
      </c>
      <c r="B12" s="38" t="s">
        <v>90</v>
      </c>
      <c r="C12" s="39"/>
      <c r="D12" s="39"/>
      <c r="E12" s="40"/>
      <c r="F12" s="16"/>
      <c r="G12" s="21">
        <f>G13-G14</f>
        <v>2272420.8199999998</v>
      </c>
      <c r="H12" s="22" t="s">
        <v>12</v>
      </c>
      <c r="I12" s="56" t="s">
        <v>91</v>
      </c>
      <c r="J12" s="57"/>
      <c r="K12" s="18"/>
      <c r="L12" s="25">
        <f>L13+L16+L19+L20</f>
        <v>150092089.45000008</v>
      </c>
    </row>
    <row r="13" spans="1:12" x14ac:dyDescent="0.25">
      <c r="A13" s="20"/>
      <c r="B13" s="16" t="s">
        <v>74</v>
      </c>
      <c r="C13" s="43" t="s">
        <v>92</v>
      </c>
      <c r="D13" s="44"/>
      <c r="E13" s="45"/>
      <c r="F13" s="16"/>
      <c r="G13" s="17">
        <f>[2]SEGURE!G10+[2]ASCAN!G10+[2]KIBRIS!G10+'[2]TÜRK '!G10+[2]AXA!G10+[2]ANADOLU!G10+[2]LİMASOL!G10+[2]GÜVEN!G10+[2]CREDİTWEST!G10+[2]DAĞLI!G10+[2]ZİRAAT!G10+[2]AKFİNANS!G10+[2]ZİRVE!G10+[2]GROUPAMA!G10+[2]AVEON!G10+[2]ŞEKER!G10+[2]COMMERCIAL!G10+[2]GÜNEŞ!G10+'[2]KIBRIS İKTİSAT'!G10+[2]NORTHPRİME!G10+[2]BEY!G10+[2]GULF!G10+[2]ZURİCH!G10+[2]GOLD!G10+'[2]KIBRIS KAPİTAL INS.LTD.'!G10+[2]TOWER!G10+[2]EUROCITY!G10+[2]MAPFREE!G10+[2]UNİVERSAL!G10+[2]CAN!G10</f>
        <v>2272420.8199999998</v>
      </c>
      <c r="H13" s="22"/>
      <c r="I13" s="23" t="s">
        <v>74</v>
      </c>
      <c r="J13" s="18" t="s">
        <v>93</v>
      </c>
      <c r="K13" s="18"/>
      <c r="L13" s="21">
        <f>L14-L15</f>
        <v>110464407.10000005</v>
      </c>
    </row>
    <row r="14" spans="1:12" x14ac:dyDescent="0.25">
      <c r="A14" s="20"/>
      <c r="B14" s="16" t="s">
        <v>77</v>
      </c>
      <c r="C14" s="43" t="s">
        <v>94</v>
      </c>
      <c r="D14" s="44"/>
      <c r="E14" s="45"/>
      <c r="F14" s="16" t="s">
        <v>95</v>
      </c>
      <c r="G14" s="17">
        <f>[2]SEGURE!G11+[2]ASCAN!G11+[2]KIBRIS!G11+'[2]TÜRK '!G11+[2]AXA!G11+[2]ANADOLU!G11+[2]LİMASOL!G11+[2]GÜVEN!G11+[2]CREDİTWEST!G11+[2]DAĞLI!G11+[2]ZİRAAT!G11+[2]AKFİNANS!G11+[2]ZİRVE!G11+[2]GROUPAMA!G11+[2]AVEON!G11+[2]ŞEKER!G11+[2]COMMERCIAL!G11+[2]GÜNEŞ!G11+'[2]KIBRIS İKTİSAT'!G11+[2]NORTHPRİME!G11+[2]BEY!G11+[2]GULF!G11+[2]ZURİCH!G11+[2]GOLD!G11+'[2]KIBRIS KAPİTAL INS.LTD.'!G11+[2]TOWER!G11+[2]EUROCITY!G11+[2]MAPFREE!G11+[2]UNİVERSAL!G11+[2]CAN!G11</f>
        <v>0</v>
      </c>
      <c r="H14" s="22"/>
      <c r="I14" s="23"/>
      <c r="J14" s="18" t="s">
        <v>93</v>
      </c>
      <c r="K14" s="18"/>
      <c r="L14" s="17">
        <f>[2]SEGURE!L11+[2]ASCAN!L11+[2]KIBRIS!L11+'[2]TÜRK '!L11+[2]AXA!L11+[2]ANADOLU!L11+[2]LİMASOL!L11+[2]GÜVEN!L11+[2]CREDİTWEST!L11+[2]DAĞLI!L11+[2]ZİRAAT!L11+[2]AKFİNANS!L11+[2]ZİRVE!L11+[2]GROUPAMA!L11+[2]AVEON!L11+[2]ŞEKER!L11+[2]COMMERCIAL!L11+[2]GÜNEŞ!L11+'[2]KIBRIS İKTİSAT'!L11+[2]NORTHPRİME!L11+[2]BEY!L11+[2]GULF!L11+[2]ZURİCH!L11+[2]GOLD!L11+'[2]KIBRIS KAPİTAL INS.LTD.'!L11+[2]TOWER!L11+[2]EUROCITY!L11+[2]MAPFREE!L11+[2]UNİVERSAL!L11+[2]CAN!L11</f>
        <v>157528942.57000005</v>
      </c>
    </row>
    <row r="15" spans="1:12" x14ac:dyDescent="0.25">
      <c r="A15" s="24"/>
      <c r="B15" s="16"/>
      <c r="C15" s="58"/>
      <c r="D15" s="59"/>
      <c r="E15" s="60"/>
      <c r="F15" s="24"/>
      <c r="G15" s="17"/>
      <c r="H15" s="22"/>
      <c r="I15" s="23"/>
      <c r="J15" s="18" t="s">
        <v>96</v>
      </c>
      <c r="K15" s="16" t="s">
        <v>95</v>
      </c>
      <c r="L15" s="17">
        <f>[2]SEGURE!L12+[2]ASCAN!L12+[2]KIBRIS!L12+'[2]TÜRK '!L12+[2]AXA!L12+[2]ANADOLU!L12+[2]LİMASOL!L12+[2]GÜVEN!L12+[2]CREDİTWEST!L12+[2]DAĞLI!L12+[2]ZİRAAT!L12+[2]AKFİNANS!L12+[2]ZİRVE!L12+[2]GROUPAMA!L12+[2]AVEON!L12+[2]ŞEKER!L12+[2]COMMERCIAL!L12+[2]GÜNEŞ!L12+'[2]KIBRIS İKTİSAT'!L12+[2]NORTHPRİME!L12+[2]BEY!L12+[2]GULF!L12+[2]ZURİCH!L12+[2]GOLD!L12+'[2]KIBRIS KAPİTAL INS.LTD.'!L12+[2]TOWER!L12+[2]EUROCITY!L12+[2]MAPFREE!L12+[2]UNİVERSAL!L12+[2]CAN!L12</f>
        <v>47064535.469999991</v>
      </c>
    </row>
    <row r="16" spans="1:12" x14ac:dyDescent="0.25">
      <c r="A16" s="20" t="s">
        <v>48</v>
      </c>
      <c r="B16" s="38" t="s">
        <v>97</v>
      </c>
      <c r="C16" s="39"/>
      <c r="D16" s="39"/>
      <c r="E16" s="40"/>
      <c r="F16" s="16"/>
      <c r="G16" s="21">
        <f>(G17+G19+G21+G22+G23)-(G20+G18)</f>
        <v>130616028.33000001</v>
      </c>
      <c r="H16" s="22"/>
      <c r="I16" s="23" t="s">
        <v>77</v>
      </c>
      <c r="J16" s="18" t="s">
        <v>98</v>
      </c>
      <c r="K16" s="18"/>
      <c r="L16" s="21">
        <f>L17-L18</f>
        <v>37214528.890000015</v>
      </c>
    </row>
    <row r="17" spans="1:12" x14ac:dyDescent="0.25">
      <c r="A17" s="20"/>
      <c r="B17" s="16" t="s">
        <v>99</v>
      </c>
      <c r="C17" s="43" t="s">
        <v>100</v>
      </c>
      <c r="D17" s="44"/>
      <c r="E17" s="45"/>
      <c r="F17" s="16"/>
      <c r="G17" s="17">
        <f>[2]SEGURE!G14+[2]ASCAN!G14+[2]KIBRIS!G14+'[2]TÜRK '!G14+[2]AXA!G14+[2]ANADOLU!G14+[2]LİMASOL!G14+[2]GÜVEN!G14+[2]CREDİTWEST!G14+[2]DAĞLI!G14+[2]ZİRAAT!G14+[2]AKFİNANS!G14+[2]ZİRVE!G14+[2]GROUPAMA!G14+[2]AVEON!G14+[2]ŞEKER!G14+[2]COMMERCIAL!G14+[2]GÜNEŞ!G14+'[2]KIBRIS İKTİSAT'!G14+[2]NORTHPRİME!G14+[2]BEY!G14+[2]GULF!G14+[2]ZURİCH!G14+[2]GOLD!G14+'[2]KIBRIS KAPİTAL INS.LTD.'!G14+[2]TOWER!G14+[2]EUROCITY!G14+[2]MAPFREE!G14+[2]UNİVERSAL!G14+[2]CAN!G14</f>
        <v>45034079.900000006</v>
      </c>
      <c r="H17" s="22"/>
      <c r="I17" s="23"/>
      <c r="J17" s="18" t="s">
        <v>98</v>
      </c>
      <c r="K17" s="18"/>
      <c r="L17" s="17">
        <f>[2]CAN!L14+[2]UNİVERSAL!L14+[2]MAPFREE!L14+[2]EUROCITY!L14+[2]TOWER!L14+'[2]KIBRIS KAPİTAL INS.LTD.'!L14+[2]GOLD!L14+[2]ZURİCH!L14+[2]GULF!L14+[2]BEY!L14+[2]NORTHPRİME!L14+'[2]KIBRIS İKTİSAT'!L14+[2]GÜNEŞ!L14+[2]COMMERCIAL!L14+[2]ŞEKER!L14+[2]AVEON!L14+[2]GROUPAMA!L14+[2]ZİRVE!L14+[2]AKFİNANS!L14+[2]ZİRAAT!L14+[2]DAĞLI!L14+[2]CREDİTWEST!L14+[2]GÜVEN!L14+[2]LİMASOL!L14+[2]ANADOLU!L14+[2]AXA!L14+'[2]TÜRK '!L14+[2]KIBRIS!L14+[2]ASCAN!L14+[2]SEGURE!L14</f>
        <v>58434634.980000012</v>
      </c>
    </row>
    <row r="18" spans="1:12" x14ac:dyDescent="0.25">
      <c r="A18" s="20"/>
      <c r="B18" s="16"/>
      <c r="C18" s="43" t="s">
        <v>101</v>
      </c>
      <c r="D18" s="44"/>
      <c r="E18" s="45"/>
      <c r="F18" s="16" t="s">
        <v>95</v>
      </c>
      <c r="G18" s="17">
        <f>[2]SEGURE!G15+[2]ASCAN!G15+[2]KIBRIS!G15+'[2]TÜRK '!G15+[2]AXA!G15+[2]ANADOLU!G15+[2]LİMASOL!G15+[2]GÜVEN!G15+[2]CREDİTWEST!G15+[2]DAĞLI!G15+[2]ZİRAAT!G15+[2]AKFİNANS!G15+[2]ZİRVE!G15+[2]GROUPAMA!G15+[2]AVEON!G15+[2]ŞEKER!G15+[2]COMMERCIAL!G15+[2]GÜNEŞ!G15+'[2]KIBRIS İKTİSAT'!G15+[2]NORTHPRİME!G15+[2]BEY!G15+[2]GULF!G15+[2]ZURİCH!G15+[2]GOLD!G15+'[2]KIBRIS KAPİTAL INS.LTD.'!G15+[2]TOWER!G15+[2]EUROCITY!G15+[2]MAPFREE!G15+[2]UNİVERSAL!G15+[2]CAN!G15</f>
        <v>666309.48</v>
      </c>
      <c r="H18" s="22"/>
      <c r="I18" s="23"/>
      <c r="J18" s="18" t="s">
        <v>102</v>
      </c>
      <c r="K18" s="16" t="s">
        <v>95</v>
      </c>
      <c r="L18" s="17">
        <f>[2]CAN!L15+[2]UNİVERSAL!L15+[2]MAPFREE!L15+[2]EUROCITY!L15+[2]TOWER!L15+'[2]KIBRIS KAPİTAL INS.LTD.'!L15+[2]GOLD!L15+[2]ZURİCH!L15+[2]GULF!L15+[2]BEY!L15+[2]NORTHPRİME!L15+'[2]KIBRIS İKTİSAT'!L15+[2]GÜNEŞ!L15+[2]COMMERCIAL!L15+[2]ŞEKER!L15+[2]AVEON!L15+[2]GROUPAMA!L15+[2]ZİRVE!L15+[2]AKFİNANS!L15+[2]ZİRAAT!L15+[2]DAĞLI!L15+[2]CREDİTWEST!L15+[2]GÜVEN!L15+[2]LİMASOL!L15+[2]ANADOLU!L15+[2]AXA!L15+'[2]TÜRK '!L15+[2]KIBRIS!L15+[2]ASCAN!L15+[2]SEGURE!L15</f>
        <v>21220106.09</v>
      </c>
    </row>
    <row r="19" spans="1:12" x14ac:dyDescent="0.25">
      <c r="A19" s="20"/>
      <c r="B19" s="16" t="s">
        <v>77</v>
      </c>
      <c r="C19" s="43" t="s">
        <v>103</v>
      </c>
      <c r="D19" s="44"/>
      <c r="E19" s="45"/>
      <c r="F19" s="16"/>
      <c r="G19" s="17">
        <f>[2]SEGURE!G16+[2]ASCAN!G16+[2]KIBRIS!G16+'[2]TÜRK '!G16+[2]AXA!G16+[2]ANADOLU!G16+[2]LİMASOL!G16+[2]GÜVEN!G16+[2]CREDİTWEST!G16+[2]DAĞLI!G16+[2]ZİRAAT!G16+[2]AKFİNANS!G16+[2]ZİRVE!G16+[2]GROUPAMA!G16+[2]AVEON!G16+[2]ŞEKER!G16+[2]COMMERCIAL!G16+[2]GÜNEŞ!G16+'[2]KIBRIS İKTİSAT'!G16+[2]NORTHPRİME!G16+[2]BEY!G16+[2]GULF!G16+[2]ZURİCH!G16+[2]GOLD!G16+'[2]KIBRIS KAPİTAL INS.LTD.'!G16+[2]TOWER!G16+[2]EUROCITY!G16+[2]MAPFREE!G16+[2]UNİVERSAL!G16+[2]CAN!G16</f>
        <v>72630589.540000007</v>
      </c>
      <c r="H19" s="22"/>
      <c r="I19" s="23" t="s">
        <v>81</v>
      </c>
      <c r="J19" s="18" t="s">
        <v>104</v>
      </c>
      <c r="K19" s="18"/>
      <c r="L19" s="17">
        <f>[2]CAN!L16+[2]UNİVERSAL!L16+[2]MAPFREE!L16+[2]EUROCITY!L16+[2]TOWER!L16+'[2]KIBRIS KAPİTAL INS.LTD.'!L16+[2]GOLD!L16+[2]ZURİCH!L16+[2]GULF!L16+[2]BEY!L16+[2]NORTHPRİME!L16+'[2]KIBRIS İKTİSAT'!L16+[2]GÜNEŞ!L16+[2]COMMERCIAL!L16+[2]ŞEKER!L16+[2]AVEON!L16+[2]GROUPAMA!L16+[2]ZİRVE!L16+[2]AKFİNANS!L16+[2]ZİRAAT!L16+[2]DAĞLI!L16+[2]CREDİTWEST!L16+[2]GÜVEN!L16+[2]LİMASOL!L16+[2]ANADOLU!L16+[2]AXA!L16+'[2]TÜRK '!L16+[2]KIBRIS!L16+[2]ASCAN!L16+[2]SEGURE!L16</f>
        <v>411328</v>
      </c>
    </row>
    <row r="20" spans="1:12" x14ac:dyDescent="0.25">
      <c r="A20" s="20"/>
      <c r="B20" s="16"/>
      <c r="C20" s="43" t="s">
        <v>105</v>
      </c>
      <c r="D20" s="44"/>
      <c r="E20" s="45"/>
      <c r="F20" s="16" t="s">
        <v>95</v>
      </c>
      <c r="G20" s="17">
        <f>[2]SEGURE!G17+[2]ASCAN!G17+[2]KIBRIS!G17+'[2]TÜRK '!G17+[2]AXA!G17+[2]ANADOLU!G17+[2]LİMASOL!G17+[2]GÜVEN!G17+[2]CREDİTWEST!G17+[2]DAĞLI!G17+[2]ZİRAAT!G17+[2]AKFİNANS!G17+[2]ZİRVE!G17+[2]GROUPAMA!G17+[2]AVEON!G17+[2]ŞEKER!G17+[2]COMMERCIAL!G17+[2]GÜNEŞ!G17+'[2]KIBRIS İKTİSAT'!G17+[2]NORTHPRİME!G17+[2]BEY!G17+[2]GULF!G17+[2]ZURİCH!G17+[2]GOLD!G17+'[2]KIBRIS KAPİTAL INS.LTD.'!G17+[2]TOWER!G17+[2]EUROCITY!G17+[2]MAPFREE!G17+[2]UNİVERSAL!G17+[2]CAN!G17</f>
        <v>2050422.74</v>
      </c>
      <c r="H20" s="22" t="s">
        <v>14</v>
      </c>
      <c r="I20" s="56" t="s">
        <v>106</v>
      </c>
      <c r="J20" s="57"/>
      <c r="K20" s="18"/>
      <c r="L20" s="17">
        <f>[2]CAN!L17+[2]UNİVERSAL!L17+[2]MAPFREE!L17+[2]EUROCITY!L17+[2]TOWER!L17+'[2]KIBRIS KAPİTAL INS.LTD.'!L17+[2]GOLD!L17+[2]ZURİCH!L17+[2]GULF!L17+[2]BEY!L17+[2]NORTHPRİME!L17+'[2]KIBRIS İKTİSAT'!L17+[2]GÜNEŞ!L17+[2]COMMERCIAL!L17+[2]ŞEKER!L17+[2]AVEON!L17+[2]GROUPAMA!L17+[2]ZİRVE!L17+[2]AKFİNANS!L17+[2]ZİRAAT!L17+[2]DAĞLI!L17+[2]CREDİTWEST!L17+[2]GÜVEN!L17+[2]LİMASOL!L17+[2]ANADOLU!L17+[2]AXA!L17+'[2]TÜRK '!L17+[2]KIBRIS!L17+[2]ASCAN!L17+[2]SEGURE!L17</f>
        <v>2001825.46</v>
      </c>
    </row>
    <row r="21" spans="1:12" x14ac:dyDescent="0.25">
      <c r="A21" s="20"/>
      <c r="B21" s="16" t="s">
        <v>81</v>
      </c>
      <c r="C21" s="43" t="s">
        <v>76</v>
      </c>
      <c r="D21" s="44"/>
      <c r="E21" s="45"/>
      <c r="F21" s="16"/>
      <c r="G21" s="17">
        <f>[2]SEGURE!G18+[2]ASCAN!G18+[2]KIBRIS!G18+'[2]TÜRK '!G18+[2]AXA!G18+[2]ANADOLU!G18+[2]LİMASOL!G18+[2]GÜVEN!G18+[2]CREDİTWEST!G18+[2]DAĞLI!G18+[2]ZİRAAT!G18+[2]AKFİNANS!G18+[2]ZİRVE!G18+[2]GROUPAMA!G18+[2]AVEON!G18+[2]ŞEKER!G18+[2]COMMERCIAL!G18+[2]GÜNEŞ!G18+'[2]KIBRIS İKTİSAT'!G18+[2]NORTHPRİME!G18+[2]BEY!G18+[2]GULF!G18+[2]ZURİCH!G18+[2]GOLD!G18+'[2]KIBRIS KAPİTAL INS.LTD.'!G18+[2]TOWER!G18+[2]EUROCITY!G18+[2]MAPFREE!G18+[2]UNİVERSAL!G18+[2]CAN!G18</f>
        <v>7436958.7700000005</v>
      </c>
      <c r="H21" s="22"/>
      <c r="I21" s="18"/>
      <c r="J21" s="18"/>
      <c r="K21" s="18"/>
      <c r="L21" s="17"/>
    </row>
    <row r="22" spans="1:12" x14ac:dyDescent="0.25">
      <c r="A22" s="20"/>
      <c r="B22" s="16" t="s">
        <v>84</v>
      </c>
      <c r="C22" s="43" t="s">
        <v>107</v>
      </c>
      <c r="D22" s="44"/>
      <c r="E22" s="45"/>
      <c r="F22" s="16"/>
      <c r="G22" s="17">
        <f>[2]SEGURE!G19+[2]ASCAN!G19+[2]KIBRIS!G19+'[2]TÜRK '!G19+[2]AXA!G19+[2]ANADOLU!G19+[2]LİMASOL!G19+[2]GÜVEN!G19+[2]CREDİTWEST!G19+[2]DAĞLI!G19+[2]ZİRAAT!G19+[2]AKFİNANS!G19+[2]ZİRVE!G19+[2]GROUPAMA!G19+[2]AVEON!G19+[2]ŞEKER!G19+[2]COMMERCIAL!G19+[2]GÜNEŞ!G19+'[2]KIBRIS İKTİSAT'!G19+[2]NORTHPRİME!G19+[2]BEY!G19+[2]GULF!G19+[2]ZURİCH!G19+[2]GOLD!G19+'[2]KIBRIS KAPİTAL INS.LTD.'!G19+[2]TOWER!G19+[2]EUROCITY!G19+[2]MAPFREE!G19+[2]UNİVERSAL!G19+[2]CAN!G19</f>
        <v>0</v>
      </c>
      <c r="H22" s="22" t="s">
        <v>48</v>
      </c>
      <c r="I22" s="41" t="s">
        <v>108</v>
      </c>
      <c r="J22" s="42"/>
      <c r="K22" s="18"/>
      <c r="L22" s="17">
        <f>[2]CAN!L19+[2]UNİVERSAL!L19+[2]MAPFREE!L19+[2]EUROCITY!L19+[2]TOWER!L19+'[2]KIBRIS KAPİTAL INS.LTD.'!L19+[2]GOLD!L19+[2]ZURİCH!L19+[2]GULF!L19+[2]BEY!L19+[2]NORTHPRİME!L19+'[2]KIBRIS İKTİSAT'!L19+[2]GÜNEŞ!L19+[2]COMMERCIAL!L19+[2]ŞEKER!L19+[2]AVEON!L19+[2]GROUPAMA!L19+[2]ZİRVE!L19+[2]AKFİNANS!L19+[2]ZİRAAT!L19+[2]DAĞLI!L19+[2]CREDİTWEST!L19+[2]GÜVEN!L19+[2]LİMASOL!L19+[2]ANADOLU!L19+[2]AXA!L19+'[2]TÜRK '!L19+[2]KIBRIS!L19+[2]ASCAN!L19+[2]SEGURE!L19</f>
        <v>14990918.92</v>
      </c>
    </row>
    <row r="23" spans="1:12" x14ac:dyDescent="0.25">
      <c r="A23" s="20"/>
      <c r="B23" s="16" t="s">
        <v>87</v>
      </c>
      <c r="C23" s="43" t="s">
        <v>109</v>
      </c>
      <c r="D23" s="44"/>
      <c r="E23" s="45"/>
      <c r="F23" s="16"/>
      <c r="G23" s="17">
        <f>[2]SEGURE!G20+[2]ASCAN!G20+[2]KIBRIS!G20+'[2]TÜRK '!G20+[2]AXA!G20+[2]ANADOLU!G20+[2]LİMASOL!G20+[2]GÜVEN!G20+[2]CREDİTWEST!G20+[2]DAĞLI!G20+[2]ZİRAAT!G20+[2]AKFİNANS!G20+[2]ZİRVE!G20+[2]GROUPAMA!G20+[2]AVEON!G20+[2]ŞEKER!G20+[2]COMMERCIAL!G20+[2]GÜNEŞ!G20+'[2]KIBRIS İKTİSAT'!G20+[2]NORTHPRİME!G20+[2]BEY!G20+[2]GULF!G20+[2]ZURİCH!G20+[2]GOLD!G20+'[2]KIBRIS KAPİTAL INS.LTD.'!G20+[2]TOWER!G20+[2]EUROCITY!G20+[2]MAPFREE!G20+[2]UNİVERSAL!G20+[2]CAN!G20</f>
        <v>8231132.3400000017</v>
      </c>
      <c r="H23" s="22"/>
      <c r="I23" s="18"/>
      <c r="J23" s="18"/>
      <c r="K23" s="18"/>
      <c r="L23" s="19"/>
    </row>
    <row r="24" spans="1:12" x14ac:dyDescent="0.25">
      <c r="A24" s="20"/>
      <c r="B24" s="16"/>
      <c r="C24" s="43"/>
      <c r="D24" s="44"/>
      <c r="E24" s="45"/>
      <c r="F24" s="16"/>
      <c r="G24" s="17"/>
      <c r="H24" s="22" t="s">
        <v>50</v>
      </c>
      <c r="I24" s="41" t="s">
        <v>110</v>
      </c>
      <c r="J24" s="42"/>
      <c r="K24" s="18"/>
      <c r="L24" s="25">
        <f>(L26+L28+L29+L30+L31+L32+L33)-(L27+L34)</f>
        <v>133801804.15000001</v>
      </c>
    </row>
    <row r="25" spans="1:12" x14ac:dyDescent="0.25">
      <c r="A25" s="20" t="s">
        <v>50</v>
      </c>
      <c r="B25" s="38" t="s">
        <v>111</v>
      </c>
      <c r="C25" s="39"/>
      <c r="D25" s="39"/>
      <c r="E25" s="40"/>
      <c r="F25" s="16"/>
      <c r="G25" s="21">
        <f>G26-G27</f>
        <v>6925015.5299999984</v>
      </c>
      <c r="H25" s="22"/>
      <c r="I25" s="23" t="s">
        <v>74</v>
      </c>
      <c r="J25" s="18" t="s">
        <v>112</v>
      </c>
      <c r="K25" s="18"/>
      <c r="L25" s="17">
        <f>[2]CAN!L22+[2]UNİVERSAL!L22+[2]MAPFREE!L22+[2]EUROCITY!L22+[2]TOWER!L22+'[2]KIBRIS KAPİTAL INS.LTD.'!L22+[2]GOLD!L22+[2]ZURİCH!L22+[2]GULF!L22+[2]BEY!L22+[2]NORTHPRİME!L22+'[2]KIBRIS İKTİSAT'!L22+[2]GÜNEŞ!L22+[2]COMMERCIAL!L22+[2]ŞEKER!L22+[2]AVEON!L22+[2]GROUPAMA!L22+[2]ZİRVE!L22+[2]AKFİNANS!L22+[2]ZİRAAT!L22+[2]DAĞLI!L22+[2]CREDİTWEST!L22+[2]GÜVEN!L22+[2]LİMASOL!L22+[2]ANADOLU!L22+[2]AXA!L22+'[2]TÜRK '!L22+[2]KIBRIS!L22+[2]ASCAN!L22+[2]SEGURE!L22</f>
        <v>128070477</v>
      </c>
    </row>
    <row r="26" spans="1:12" x14ac:dyDescent="0.25">
      <c r="A26" s="20"/>
      <c r="B26" s="16" t="s">
        <v>74</v>
      </c>
      <c r="C26" s="43" t="s">
        <v>113</v>
      </c>
      <c r="D26" s="44"/>
      <c r="E26" s="45"/>
      <c r="F26" s="16"/>
      <c r="G26" s="17">
        <f>[2]SEGURE!G23+[2]ASCAN!G23+[2]KIBRIS!G23+'[2]TÜRK '!G23+[2]AXA!G23+[2]ANADOLU!G23+[2]LİMASOL!G23+[2]GÜVEN!G23+[2]CREDİTWEST!G23+[2]DAĞLI!G23+[2]ZİRAAT!G23+[2]AKFİNANS!G23+[2]ZİRVE!G23+[2]GROUPAMA!G23+[2]AVEON!G23+[2]ŞEKER!G23+[2]COMMERCIAL!G23+[2]GÜNEŞ!G23+'[2]KIBRIS İKTİSAT'!G23+[2]NORTHPRİME!G23+[2]BEY!G23+[2]GULF!G23+[2]ZURİCH!G23+[2]GOLD!G23+'[2]KIBRIS KAPİTAL INS.LTD.'!G23+[2]TOWER!G23+[2]EUROCITY!G23+[2]MAPFREE!G23+[2]UNİVERSAL!G23+[2]CAN!G23</f>
        <v>10175617.809999999</v>
      </c>
      <c r="H26" s="22"/>
      <c r="I26" s="23"/>
      <c r="J26" s="18" t="s">
        <v>114</v>
      </c>
      <c r="K26" s="18"/>
      <c r="L26" s="17">
        <f>[2]CAN!L23+[2]UNİVERSAL!L23+[2]MAPFREE!L23+[2]EUROCITY!L23+[2]TOWER!L23+'[2]KIBRIS KAPİTAL INS.LTD.'!L23+[2]GOLD!L23+[2]ZURİCH!L23+[2]GULF!L23+[2]BEY!L23+[2]NORTHPRİME!L23+'[2]KIBRIS İKTİSAT'!L23+[2]GÜNEŞ!L23+[2]COMMERCIAL!L23+[2]ŞEKER!L23+[2]AVEON!L23+[2]GROUPAMA!L23+[2]ZİRVE!L23+[2]AKFİNANS!L23+[2]ZİRAAT!L23+[2]DAĞLI!L23+[2]CREDİTWEST!L23+[2]GÜVEN!L23+[2]LİMASOL!L23+[2]ANADOLU!L23+[2]AXA!L23+'[2]TÜRK '!L23+[2]KIBRIS!L23+[2]ASCAN!L23+[2]SEGURE!L23</f>
        <v>116688827</v>
      </c>
    </row>
    <row r="27" spans="1:12" x14ac:dyDescent="0.25">
      <c r="A27" s="20"/>
      <c r="B27" s="16"/>
      <c r="C27" s="43" t="s">
        <v>115</v>
      </c>
      <c r="D27" s="44"/>
      <c r="E27" s="45"/>
      <c r="F27" s="16" t="s">
        <v>95</v>
      </c>
      <c r="G27" s="17">
        <f>[2]SEGURE!G24+[2]ASCAN!G24+[2]KIBRIS!G24+'[2]TÜRK '!G24+[2]AXA!G24+[2]ANADOLU!G24+[2]LİMASOL!G24+[2]GÜVEN!G24+[2]CREDİTWEST!G24+[2]DAĞLI!G24+[2]ZİRAAT!G24+[2]AKFİNANS!G24+[2]ZİRVE!G24+[2]GROUPAMA!G24+[2]AVEON!G24+[2]ŞEKER!G24+[2]COMMERCIAL!G24+[2]GÜNEŞ!G24+'[2]KIBRIS İKTİSAT'!G24+[2]NORTHPRİME!G24+[2]BEY!G24+[2]GULF!G24+[2]ZURİCH!G24+[2]GOLD!G24+'[2]KIBRIS KAPİTAL INS.LTD.'!G24+[2]TOWER!G24+[2]EUROCITY!G24+[2]MAPFREE!G24+[2]UNİVERSAL!G24+[2]CAN!G24</f>
        <v>3250602.2800000003</v>
      </c>
      <c r="H27" s="22"/>
      <c r="I27" s="23"/>
      <c r="J27" s="18" t="s">
        <v>116</v>
      </c>
      <c r="K27" s="16" t="s">
        <v>95</v>
      </c>
      <c r="L27" s="26">
        <f>L26-L25</f>
        <v>-11381650</v>
      </c>
    </row>
    <row r="28" spans="1:12" x14ac:dyDescent="0.25">
      <c r="A28" s="20"/>
      <c r="B28" s="16"/>
      <c r="C28" s="43"/>
      <c r="D28" s="44"/>
      <c r="E28" s="45"/>
      <c r="F28" s="16"/>
      <c r="G28" s="17"/>
      <c r="H28" s="22"/>
      <c r="I28" s="23" t="s">
        <v>77</v>
      </c>
      <c r="J28" s="18" t="s">
        <v>117</v>
      </c>
      <c r="K28" s="18"/>
      <c r="L28" s="17">
        <f>[2]CAN!L25+[2]UNİVERSAL!L25+[2]MAPFREE!L25+[2]EUROCITY!L25+[2]TOWER!L25+'[2]KIBRIS KAPİTAL INS.LTD.'!L25+[2]GOLD!L25+[2]ZURİCH!L25+[2]GULF!L25+[2]BEY!L25+[2]NORTHPRİME!L25+'[2]KIBRIS İKTİSAT'!L25+[2]GÜNEŞ!L25+[2]COMMERCIAL!L25+[2]ŞEKER!L25+[2]AVEON!L25+[2]GROUPAMA!L25+[2]ZİRVE!L25+[2]AKFİNANS!L25+[2]ZİRAAT!L25+[2]DAĞLI!L25+[2]CREDİTWEST!L25+[2]GÜVEN!L25+[2]LİMASOL!L25+[2]ANADOLU!L25+[2]AXA!L25+'[2]TÜRK '!L25+[2]KIBRIS!L25+[2]ASCAN!L25+[2]SEGURE!L25</f>
        <v>0</v>
      </c>
    </row>
    <row r="29" spans="1:12" x14ac:dyDescent="0.25">
      <c r="A29" s="20" t="s">
        <v>57</v>
      </c>
      <c r="B29" s="38" t="s">
        <v>118</v>
      </c>
      <c r="C29" s="39"/>
      <c r="D29" s="39"/>
      <c r="E29" s="40"/>
      <c r="F29" s="16"/>
      <c r="G29" s="21">
        <f>G30-(G31+G32)</f>
        <v>1402230.59</v>
      </c>
      <c r="H29" s="22"/>
      <c r="I29" s="23" t="s">
        <v>81</v>
      </c>
      <c r="J29" s="18" t="s">
        <v>119</v>
      </c>
      <c r="K29" s="18"/>
      <c r="L29" s="17">
        <f>[2]CAN!L26+[2]UNİVERSAL!L26+[2]MAPFREE!L26+[2]EUROCITY!L26+[2]TOWER!L26+'[2]KIBRIS KAPİTAL INS.LTD.'!L26+[2]GOLD!L26+[2]ZURİCH!L26+[2]GULF!L26+[2]BEY!L26+[2]NORTHPRİME!L26+'[2]KIBRIS İKTİSAT'!L26+[2]GÜNEŞ!L26+[2]COMMERCIAL!L26+[2]ŞEKER!L26+[2]AVEON!L26+[2]GROUPAMA!L26+[2]ZİRVE!L26+[2]AKFİNANS!L26+[2]ZİRAAT!L26+[2]DAĞLI!L26+[2]CREDİTWEST!L26+[2]GÜVEN!L26+[2]LİMASOL!L26+[2]ANADOLU!L26+[2]AXA!L26+'[2]TÜRK '!L26+[2]KIBRIS!L26+[2]ASCAN!L26+[2]SEGURE!L26</f>
        <v>0</v>
      </c>
    </row>
    <row r="30" spans="1:12" x14ac:dyDescent="0.25">
      <c r="A30" s="20"/>
      <c r="B30" s="16"/>
      <c r="C30" s="53" t="s">
        <v>120</v>
      </c>
      <c r="D30" s="54"/>
      <c r="E30" s="55"/>
      <c r="F30" s="16"/>
      <c r="G30" s="17">
        <f>[2]SEGURE!G27+[2]ASCAN!G27+[2]KIBRIS!G27+'[2]TÜRK '!G27+[2]AXA!G27+[2]ANADOLU!G27+[2]LİMASOL!G27+[2]GÜVEN!G27+[2]CREDİTWEST!G27+[2]DAĞLI!G27+[2]ZİRAAT!G27+[2]AKFİNANS!G27+[2]ZİRVE!G27+[2]GROUPAMA!G27+[2]AVEON!G27+[2]ŞEKER!G27+[2]COMMERCIAL!G27+[2]GÜNEŞ!G27+'[2]KIBRIS İKTİSAT'!G27+[2]NORTHPRİME!G27+[2]BEY!G27+[2]GULF!G27+[2]ZURİCH!G27+[2]GOLD!G27+'[2]KIBRIS KAPİTAL INS.LTD.'!G27+[2]TOWER!G27+[2]EUROCITY!G27+[2]MAPFREE!G27+[2]UNİVERSAL!G27+[2]CAN!G27</f>
        <v>1402230.59</v>
      </c>
      <c r="H30" s="22"/>
      <c r="I30" s="23" t="s">
        <v>84</v>
      </c>
      <c r="J30" s="18" t="s">
        <v>121</v>
      </c>
      <c r="K30" s="18"/>
      <c r="L30" s="17">
        <f>[2]CAN!L27+[2]UNİVERSAL!L27+[2]MAPFREE!L27+[2]EUROCITY!L27+[2]TOWER!L27+'[2]KIBRIS KAPİTAL INS.LTD.'!L27+[2]GOLD!L27+[2]ZURİCH!L27+[2]GULF!L27+[2]BEY!L27+[2]NORTHPRİME!L27+'[2]KIBRIS İKTİSAT'!L27+[2]GÜNEŞ!L27+[2]COMMERCIAL!L27+[2]ŞEKER!L27+[2]AVEON!L27+[2]GROUPAMA!L27+[2]ZİRVE!L27+[2]AKFİNANS!L27+[2]ZİRAAT!L27+[2]DAĞLI!L27+[2]CREDİTWEST!L27+[2]GÜVEN!L27+[2]LİMASOL!L27+[2]ANADOLU!L27+[2]AXA!L27+'[2]TÜRK '!L27+[2]KIBRIS!L27+[2]ASCAN!L27+[2]SEGURE!L27</f>
        <v>9045280.5099999998</v>
      </c>
    </row>
    <row r="31" spans="1:12" x14ac:dyDescent="0.25">
      <c r="A31" s="20"/>
      <c r="B31" s="16"/>
      <c r="C31" s="53" t="s">
        <v>122</v>
      </c>
      <c r="D31" s="54"/>
      <c r="E31" s="55"/>
      <c r="F31" s="16" t="s">
        <v>95</v>
      </c>
      <c r="G31" s="17">
        <f>[2]SEGURE!G28+[2]ASCAN!G28+[2]KIBRIS!G28+'[2]TÜRK '!G28+[2]AXA!G28+[2]ANADOLU!G28+[2]LİMASOL!G28+[2]GÜVEN!G28+[2]CREDİTWEST!G28+[2]DAĞLI!G28+[2]ZİRAAT!G28+[2]AKFİNANS!G28+[2]ZİRVE!G28+[2]GROUPAMA!G28+[2]AVEON!G28+[2]ŞEKER!G28+[2]COMMERCIAL!G28+[2]GÜNEŞ!G28+'[2]KIBRIS İKTİSAT'!G28+[2]NORTHPRİME!G28+[2]BEY!G28+[2]GULF!G28+[2]ZURİCH!G28+[2]GOLD!G28+'[2]KIBRIS KAPİTAL INS.LTD.'!G28+[2]TOWER!G28+[2]EUROCITY!G28+[2]MAPFREE!G28+[2]UNİVERSAL!G28+[2]CAN!G28</f>
        <v>0</v>
      </c>
      <c r="H31" s="22"/>
      <c r="I31" s="23" t="s">
        <v>87</v>
      </c>
      <c r="J31" s="18" t="s">
        <v>123</v>
      </c>
      <c r="K31" s="18"/>
      <c r="L31" s="17">
        <f>[2]CAN!L28+[2]UNİVERSAL!L28+[2]MAPFREE!L28+[2]EUROCITY!L28+[2]TOWER!L28+'[2]KIBRIS KAPİTAL INS.LTD.'!L28+[2]GOLD!L28+[2]ZURİCH!L28+[2]GULF!L28+[2]BEY!L28+[2]NORTHPRİME!L28+'[2]KIBRIS İKTİSAT'!L28+[2]GÜNEŞ!L28+[2]COMMERCIAL!L28+[2]ŞEKER!L28+[2]AVEON!L28+[2]GROUPAMA!L28+[2]ZİRVE!L28+[2]AKFİNANS!L28+[2]ZİRAAT!L28+[2]DAĞLI!L28+[2]CREDİTWEST!L28+[2]GÜVEN!L28+[2]LİMASOL!L28+[2]ANADOLU!L28+[2]AXA!L28+'[2]TÜRK '!L28+[2]KIBRIS!L28+[2]ASCAN!L28+[2]SEGURE!L28</f>
        <v>0</v>
      </c>
    </row>
    <row r="32" spans="1:12" x14ac:dyDescent="0.25">
      <c r="A32" s="20"/>
      <c r="B32" s="16"/>
      <c r="C32" s="53" t="s">
        <v>124</v>
      </c>
      <c r="D32" s="54"/>
      <c r="E32" s="55"/>
      <c r="F32" s="16" t="s">
        <v>95</v>
      </c>
      <c r="G32" s="17">
        <f>[2]SEGURE!G29+[2]ASCAN!G29+[2]KIBRIS!G29+'[2]TÜRK '!G29+[2]AXA!G29+[2]ANADOLU!G29+[2]LİMASOL!G29+[2]GÜVEN!G29+[2]CREDİTWEST!G29+[2]DAĞLI!G29+[2]ZİRAAT!G29+[2]AKFİNANS!G29+[2]ZİRVE!G29+[2]GROUPAMA!G29+[2]AVEON!G29+[2]ŞEKER!G29+[2]COMMERCIAL!G29+[2]GÜNEŞ!G29+'[2]KIBRIS İKTİSAT'!G29+[2]NORTHPRİME!G29+[2]BEY!G29+[2]GULF!G29+[2]ZURİCH!G29+[2]GOLD!G29+'[2]KIBRIS KAPİTAL INS.LTD.'!G29+[2]TOWER!G29+[2]EUROCITY!G29+[2]MAPFREE!G29+[2]UNİVERSAL!G29+[2]CAN!G29</f>
        <v>0</v>
      </c>
      <c r="H32" s="22"/>
      <c r="I32" s="23" t="s">
        <v>125</v>
      </c>
      <c r="J32" s="18" t="s">
        <v>126</v>
      </c>
      <c r="K32" s="18"/>
      <c r="L32" s="17">
        <f>[2]CAN!L29+[2]UNİVERSAL!L29+[2]MAPFREE!L29+[2]EUROCITY!L29+[2]TOWER!L29+'[2]KIBRIS KAPİTAL INS.LTD.'!L29+[2]GOLD!L29+[2]ZURİCH!L29+[2]GULF!L29+[2]BEY!L29+[2]NORTHPRİME!L29+'[2]KIBRIS İKTİSAT'!L29+[2]GÜNEŞ!L29+[2]COMMERCIAL!L29+[2]ŞEKER!L29+[2]AVEON!L29+[2]GROUPAMA!L29+[2]ZİRVE!L29+[2]AKFİNANS!L29+[2]ZİRAAT!L29+[2]DAĞLI!L29+[2]CREDİTWEST!L29+[2]GÜVEN!L29+[2]LİMASOL!L29+[2]ANADOLU!L29+[2]AXA!L29+'[2]TÜRK '!L29+[2]KIBRIS!L29+[2]ASCAN!L29+[2]SEGURE!L29</f>
        <v>1336424.75</v>
      </c>
    </row>
    <row r="33" spans="1:12" x14ac:dyDescent="0.25">
      <c r="A33" s="20"/>
      <c r="B33" s="16"/>
      <c r="C33" s="53"/>
      <c r="D33" s="54"/>
      <c r="E33" s="55"/>
      <c r="F33" s="16"/>
      <c r="G33" s="17">
        <f>[2]SEGURE!G30+[2]ASCAN!G30+[2]KIBRIS!G30+'[2]TÜRK '!G30+[2]AXA!G30+[2]ANADOLU!G30+[2]LİMASOL!G30+[2]GÜVEN!G30+[2]CREDİTWEST!G30+[2]DAĞLI!G30+[2]ZİRAAT!G30+[2]AKFİNANS!G30+[2]ZİRVE!G30+[2]GROUPAMA!G30+[2]AVEON!G30+[2]ŞEKER!G30+[2]COMMERCIAL!G30+[2]GÜNEŞ!G30+'[2]KIBRIS İKTİSAT'!G30+[2]NORTHPRİME!G30+[2]BEY!G30+[2]GULF!G30+[2]ZURİCH!G30+[2]GOLD!G30+'[2]KIBRIS KAPİTAL INS.LTD.'!G30+[2]TOWER!G30+[2]EUROCITY!G30+[2]MAPFREE!G30+[2]UNİVERSAL!G30+[2]CAN!G30</f>
        <v>0</v>
      </c>
      <c r="H33" s="22"/>
      <c r="I33" s="23" t="s">
        <v>127</v>
      </c>
      <c r="J33" s="18" t="s">
        <v>128</v>
      </c>
      <c r="K33" s="18"/>
      <c r="L33" s="17">
        <f>[2]CAN!L30+[2]UNİVERSAL!L30+[2]MAPFREE!L30+[2]EUROCITY!L30+[2]TOWER!L30+'[2]KIBRIS KAPİTAL INS.LTD.'!L30+[2]GOLD!L30+[2]ZURİCH!L30+[2]GULF!L30+[2]BEY!L30+[2]NORTHPRİME!L30+'[2]KIBRIS İKTİSAT'!L30+[2]GÜNEŞ!L30+[2]COMMERCIAL!L30+[2]ŞEKER!L30+[2]AVEON!L30+[2]GROUPAMA!L30+[2]ZİRVE!L30+[2]AKFİNANS!L30+[2]ZİRAAT!L30+[2]DAĞLI!L30+[2]CREDİTWEST!L30+[2]GÜVEN!L30+[2]LİMASOL!L30+[2]ANADOLU!L30+[2]AXA!L30+'[2]TÜRK '!L30+[2]KIBRIS!L30+[2]ASCAN!L30+[2]SEGURE!L30</f>
        <v>0</v>
      </c>
    </row>
    <row r="34" spans="1:12" x14ac:dyDescent="0.25">
      <c r="A34" s="20" t="s">
        <v>64</v>
      </c>
      <c r="B34" s="38" t="s">
        <v>129</v>
      </c>
      <c r="C34" s="39"/>
      <c r="D34" s="39"/>
      <c r="E34" s="40"/>
      <c r="F34" s="16"/>
      <c r="G34" s="21">
        <f>G38+G35+G41</f>
        <v>19747288.639999993</v>
      </c>
      <c r="H34" s="22"/>
      <c r="I34" s="23" t="s">
        <v>130</v>
      </c>
      <c r="J34" s="18" t="s">
        <v>131</v>
      </c>
      <c r="K34" s="16" t="s">
        <v>95</v>
      </c>
      <c r="L34" s="17">
        <f>[2]CAN!L31+[2]UNİVERSAL!L31+[2]MAPFREE!L31+[2]EUROCITY!L31+[2]TOWER!L31+'[2]KIBRIS KAPİTAL INS.LTD.'!L31+[2]GOLD!L31+[2]ZURİCH!L31+[2]GULF!L31+[2]BEY!L31+[2]NORTHPRİME!L31+'[2]KIBRIS İKTİSAT'!L31+[2]GÜNEŞ!L31+[2]COMMERCIAL!L31+[2]ŞEKER!L31+[2]AVEON!L31+[2]GROUPAMA!L31+[2]ZİRVE!L31+[2]AKFİNANS!L31+[2]ZİRAAT!L31+[2]DAĞLI!L31+[2]CREDİTWEST!L31+[2]GÜVEN!L31+[2]LİMASOL!L31+[2]ANADOLU!L31+[2]AXA!L31+'[2]TÜRK '!L31+[2]KIBRIS!L31+[2]ASCAN!L31+[2]SEGURE!L31</f>
        <v>4650378.1100000003</v>
      </c>
    </row>
    <row r="35" spans="1:12" x14ac:dyDescent="0.25">
      <c r="A35" s="20"/>
      <c r="B35" s="27" t="s">
        <v>74</v>
      </c>
      <c r="C35" s="46" t="s">
        <v>132</v>
      </c>
      <c r="D35" s="47"/>
      <c r="E35" s="48"/>
      <c r="F35" s="16"/>
      <c r="G35" s="21">
        <f>G36-G37</f>
        <v>4363899.5699999966</v>
      </c>
      <c r="H35" s="22"/>
      <c r="I35" s="18"/>
      <c r="J35" s="18" t="s">
        <v>133</v>
      </c>
      <c r="K35" s="16" t="s">
        <v>95</v>
      </c>
      <c r="L35" s="17">
        <f>[2]CAN!L32+[2]UNİVERSAL!L32+[2]MAPFREE!L32+[2]EUROCITY!L32+[2]TOWER!L32+'[2]KIBRIS KAPİTAL INS.LTD.'!L32+[2]GOLD!L32+[2]ZURİCH!L32+[2]GULF!L32+[2]BEY!L32+[2]NORTHPRİME!L32+'[2]KIBRIS İKTİSAT'!L32+[2]GÜNEŞ!L32+[2]COMMERCIAL!L32+[2]ŞEKER!L32+[2]AVEON!L32+[2]GROUPAMA!L32+[2]ZİRVE!L32+[2]AKFİNANS!L32+[2]ZİRAAT!L32+[2]DAĞLI!L32+[2]CREDİTWEST!L32+[2]GÜVEN!L32+[2]LİMASOL!L32+[2]ANADOLU!L32+[2]AXA!L32+'[2]TÜRK '!L32+[2]KIBRIS!L32+[2]ASCAN!L32+[2]SEGURE!L32</f>
        <v>3436405.6599999997</v>
      </c>
    </row>
    <row r="36" spans="1:12" x14ac:dyDescent="0.25">
      <c r="A36" s="24"/>
      <c r="B36" s="16"/>
      <c r="C36" s="46" t="s">
        <v>132</v>
      </c>
      <c r="D36" s="47"/>
      <c r="E36" s="48"/>
      <c r="F36" s="24"/>
      <c r="G36" s="17">
        <f>[2]SEGURE!G33+[2]ASCAN!G33+[2]KIBRIS!G33+'[2]TÜRK '!G33+[2]AXA!G33+[2]ANADOLU!G33+[2]LİMASOL!G33+[2]GÜVEN!G33+[2]CREDİTWEST!G33+[2]DAĞLI!G33+[2]ZİRAAT!G33+[2]AKFİNANS!G33+[2]ZİRVE!G33+[2]GROUPAMA!G33+[2]AVEON!G33+[2]ŞEKER!G33+[2]COMMERCIAL!G33+[2]GÜNEŞ!G33+'[2]KIBRIS İKTİSAT'!G33+[2]NORTHPRİME!G33+[2]BEY!G33+[2]GULF!G33+[2]ZURİCH!G33+[2]GOLD!G33+'[2]KIBRIS KAPİTAL INS.LTD.'!G33+[2]TOWER!G33+[2]EUROCITY!G33+[2]MAPFREE!G33+[2]UNİVERSAL!G33+[2]CAN!G33</f>
        <v>12444833.069999997</v>
      </c>
      <c r="H36" s="22"/>
      <c r="I36" s="18"/>
      <c r="J36" s="18" t="s">
        <v>134</v>
      </c>
      <c r="K36" s="16" t="s">
        <v>95</v>
      </c>
      <c r="L36" s="17">
        <f>[2]CAN!L33+[2]UNİVERSAL!L33+[2]MAPFREE!L33+[2]EUROCITY!L33+[2]TOWER!L33+'[2]KIBRIS KAPİTAL INS.LTD.'!L33+[2]GOLD!L33+[2]ZURİCH!L33+[2]GULF!L33+[2]BEY!L33+[2]NORTHPRİME!L33+'[2]KIBRIS İKTİSAT'!L33+[2]GÜNEŞ!L33+[2]COMMERCIAL!L33+[2]ŞEKER!L33+[2]AVEON!L33+[2]GROUPAMA!L33+[2]ZİRVE!L33+[2]AKFİNANS!L33+[2]ZİRAAT!L33+[2]DAĞLI!L33+[2]CREDİTWEST!L33+[2]GÜVEN!L33+[2]LİMASOL!L33+[2]ANADOLU!L33+[2]AXA!L33+'[2]TÜRK '!L33+[2]KIBRIS!L33+[2]ASCAN!L33+[2]SEGURE!L33</f>
        <v>1213972.4500000002</v>
      </c>
    </row>
    <row r="37" spans="1:12" x14ac:dyDescent="0.25">
      <c r="A37" s="18"/>
      <c r="B37" s="23"/>
      <c r="C37" s="46" t="s">
        <v>135</v>
      </c>
      <c r="D37" s="47"/>
      <c r="E37" s="48"/>
      <c r="F37" s="16" t="s">
        <v>95</v>
      </c>
      <c r="G37" s="17">
        <f>[2]SEGURE!G34+[2]ASCAN!G34+[2]KIBRIS!G34+'[2]TÜRK '!G34+[2]AXA!G34+[2]ANADOLU!G34+[2]LİMASOL!G34+[2]GÜVEN!G34+[2]CREDİTWEST!G34+[2]DAĞLI!G34+[2]ZİRAAT!G34+[2]AKFİNANS!G34+[2]ZİRVE!G34+[2]GROUPAMA!G34+[2]AVEON!G34+[2]ŞEKER!G34+[2]COMMERCIAL!G34+[2]GÜNEŞ!G34+'[2]KIBRIS İKTİSAT'!G34+[2]NORTHPRİME!G34+[2]BEY!G34+[2]GULF!G34+[2]ZURİCH!G34+[2]GOLD!G34+'[2]KIBRIS KAPİTAL INS.LTD.'!G34+[2]TOWER!G34+[2]EUROCITY!G34+[2]MAPFREE!G34+[2]UNİVERSAL!G34+[2]CAN!G34</f>
        <v>8080933.5</v>
      </c>
      <c r="H37" s="22"/>
      <c r="I37" s="28"/>
      <c r="J37" s="28"/>
      <c r="K37" s="18"/>
      <c r="L37" s="19"/>
    </row>
    <row r="38" spans="1:12" x14ac:dyDescent="0.25">
      <c r="A38" s="18"/>
      <c r="B38" s="23" t="s">
        <v>77</v>
      </c>
      <c r="C38" s="46" t="s">
        <v>136</v>
      </c>
      <c r="D38" s="47"/>
      <c r="E38" s="48"/>
      <c r="F38" s="18"/>
      <c r="G38" s="17">
        <f>[2]SEGURE!G35+[2]ASCAN!G35+[2]KIBRIS!G35+'[2]TÜRK '!G35+[2]AXA!G35+[2]ANADOLU!G35+[2]LİMASOL!G35+[2]GÜVEN!G35+[2]CREDİTWEST!G35+[2]DAĞLI!G35+[2]ZİRAAT!G35+[2]AKFİNANS!G35+[2]ZİRVE!G35+[2]GROUPAMA!G35+[2]AVEON!G35+[2]ŞEKER!G35+[2]COMMERCIAL!G35+[2]GÜNEŞ!G35+'[2]KIBRIS İKTİSAT'!G35+[2]NORTHPRİME!G35+[2]BEY!G35+[2]GULF!G35+[2]ZURİCH!G35+[2]GOLD!G35+'[2]KIBRIS KAPİTAL INS.LTD.'!G35+[2]TOWER!G35+[2]EUROCITY!G35+[2]MAPFREE!G35+[2]UNİVERSAL!G35+[2]CAN!G35</f>
        <v>15392811.049999997</v>
      </c>
      <c r="H38" s="22" t="s">
        <v>57</v>
      </c>
      <c r="I38" s="41" t="s">
        <v>137</v>
      </c>
      <c r="J38" s="42"/>
      <c r="K38" s="18"/>
      <c r="L38" s="21">
        <f>L39+L40+L41+L42</f>
        <v>51309435.310000002</v>
      </c>
    </row>
    <row r="39" spans="1:12" x14ac:dyDescent="0.25">
      <c r="A39" s="18"/>
      <c r="B39" s="23"/>
      <c r="C39" s="46" t="s">
        <v>136</v>
      </c>
      <c r="D39" s="47"/>
      <c r="E39" s="48"/>
      <c r="F39" s="18"/>
      <c r="G39" s="17">
        <f>[2]SEGURE!G36+[2]ASCAN!G36+[2]KIBRIS!G36+'[2]TÜRK '!G36+[2]AXA!G36+[2]ANADOLU!G36+[2]LİMASOL!G36+[2]GÜVEN!G36+[2]CREDİTWEST!G36+[2]DAĞLI!G36+[2]ZİRAAT!G36+[2]AKFİNANS!G36+[2]ZİRVE!G36+[2]GROUPAMA!G36+[2]AVEON!G36+[2]ŞEKER!G36+[2]COMMERCIAL!G36+[2]GÜNEŞ!G36+'[2]KIBRIS İKTİSAT'!G36+[2]NORTHPRİME!G36+[2]BEY!G36+[2]GULF!G36+[2]ZURİCH!G36+[2]GOLD!G36+'[2]KIBRIS KAPİTAL INS.LTD.'!G36+[2]TOWER!G36+[2]EUROCITY!G36+[2]MAPFREE!G36+[2]UNİVERSAL!G36+[2]CAN!G36</f>
        <v>19796264.620000001</v>
      </c>
      <c r="H39" s="22"/>
      <c r="I39" s="23" t="s">
        <v>74</v>
      </c>
      <c r="J39" s="18" t="s">
        <v>138</v>
      </c>
      <c r="K39" s="18"/>
      <c r="L39" s="17">
        <f>[2]CAN!L36+[2]UNİVERSAL!L36+[2]MAPFREE!L36+[2]EUROCITY!L36+[2]TOWER!L36+'[2]KIBRIS KAPİTAL INS.LTD.'!L36+[2]GOLD!L36+[2]ZURİCH!L36+[2]GULF!L36+[2]BEY!L36+[2]NORTHPRİME!L36+'[2]KIBRIS İKTİSAT'!L36+[2]GÜNEŞ!L36+[2]COMMERCIAL!L36+[2]ŞEKER!L36+[2]AVEON!L36+[2]GROUPAMA!L36+[2]ZİRVE!L36+[2]AKFİNANS!L36+[2]ZİRAAT!L36+[2]DAĞLI!L36+[2]CREDİTWEST!L36+[2]GÜVEN!L36+[2]LİMASOL!L36+[2]ANADOLU!L36+[2]AXA!L36+'[2]TÜRK '!L36+[2]KIBRIS!L36+[2]ASCAN!L36+[2]SEGURE!L36</f>
        <v>27889997.090000004</v>
      </c>
    </row>
    <row r="40" spans="1:12" x14ac:dyDescent="0.25">
      <c r="A40" s="18"/>
      <c r="B40" s="23"/>
      <c r="C40" s="46" t="s">
        <v>139</v>
      </c>
      <c r="D40" s="47"/>
      <c r="E40" s="48"/>
      <c r="F40" s="16" t="s">
        <v>95</v>
      </c>
      <c r="G40" s="17">
        <f>[2]SEGURE!G37+[2]ASCAN!G37+[2]KIBRIS!G37+'[2]TÜRK '!G37+[2]AXA!G37+[2]ANADOLU!G37+[2]LİMASOL!G37+[2]GÜVEN!G37+[2]CREDİTWEST!G37+[2]DAĞLI!G37+[2]ZİRAAT!G37+[2]AKFİNANS!G37+[2]ZİRVE!G37+[2]GROUPAMA!G37+[2]AVEON!G37+[2]ŞEKER!G37+[2]COMMERCIAL!G37+[2]GÜNEŞ!G37+'[2]KIBRIS İKTİSAT'!G37+[2]NORTHPRİME!G37+[2]BEY!G37+[2]GULF!G37+[2]ZURİCH!G37+[2]GOLD!G37+'[2]KIBRIS KAPİTAL INS.LTD.'!G37+[2]TOWER!G37+[2]EUROCITY!G37+[2]MAPFREE!G37+[2]UNİVERSAL!G37+[2]CAN!G37</f>
        <v>4403453.57</v>
      </c>
      <c r="H40" s="22"/>
      <c r="I40" s="18" t="s">
        <v>77</v>
      </c>
      <c r="J40" s="18" t="s">
        <v>140</v>
      </c>
      <c r="K40" s="18"/>
      <c r="L40" s="17">
        <f>[2]CAN!L37+[2]UNİVERSAL!L37+[2]MAPFREE!L37+[2]EUROCITY!L37+[2]TOWER!L37+'[2]KIBRIS KAPİTAL INS.LTD.'!L37+[2]GOLD!L37+[2]ZURİCH!L37+[2]GULF!L37+[2]BEY!L37+[2]NORTHPRİME!L37+'[2]KIBRIS İKTİSAT'!L37+[2]GÜNEŞ!L37+[2]COMMERCIAL!L37+[2]ŞEKER!L37+[2]AVEON!L37+[2]GROUPAMA!L37+[2]ZİRVE!L37+[2]AKFİNANS!L37+[2]ZİRAAT!L37+[2]DAĞLI!L37+[2]CREDİTWEST!L37+[2]GÜVEN!L37+[2]LİMASOL!L37+[2]ANADOLU!L37+[2]AXA!L37+'[2]TÜRK '!L37+[2]KIBRIS!L37+[2]ASCAN!L37+[2]SEGURE!L37</f>
        <v>23419438.219999999</v>
      </c>
    </row>
    <row r="41" spans="1:12" x14ac:dyDescent="0.25">
      <c r="A41" s="18"/>
      <c r="B41" s="23" t="s">
        <v>81</v>
      </c>
      <c r="C41" s="46" t="s">
        <v>141</v>
      </c>
      <c r="D41" s="47"/>
      <c r="E41" s="48"/>
      <c r="F41" s="18"/>
      <c r="G41" s="21">
        <f>G42-G43</f>
        <v>-9421.98</v>
      </c>
      <c r="H41" s="22"/>
      <c r="I41" s="18"/>
      <c r="J41" s="18"/>
      <c r="K41" s="18"/>
      <c r="L41" s="17"/>
    </row>
    <row r="42" spans="1:12" x14ac:dyDescent="0.25">
      <c r="A42" s="18"/>
      <c r="B42" s="23"/>
      <c r="C42" s="46" t="s">
        <v>141</v>
      </c>
      <c r="D42" s="47"/>
      <c r="E42" s="48"/>
      <c r="F42" s="18"/>
      <c r="G42" s="17">
        <f>[2]SEGURE!G39+[2]ASCAN!G39+[2]KIBRIS!G39+'[2]TÜRK '!G39+[2]AXA!G39+[2]ANADOLU!G39+[2]LİMASOL!G39+[2]GÜVEN!G39+[2]CREDİTWEST!G39+[2]DAĞLI!G39+[2]ZİRAAT!G39+[2]AKFİNANS!G39+[2]ZİRVE!G39+[2]GROUPAMA!G39+[2]AVEON!G39+[2]ŞEKER!G39+[2]COMMERCIAL!G39+[2]GÜNEŞ!G39+'[2]KIBRIS İKTİSAT'!G39+[2]NORTHPRİME!G39+[2]BEY!G39+[2]GULF!G39+[2]ZURİCH!G39+[2]GOLD!G39+'[2]KIBRIS KAPİTAL INS.LTD.'!G39+[2]TOWER!G39+[2]EUROCITY!G39+[2]MAPFREE!G39+[2]UNİVERSAL!G39+[2]CAN!G39</f>
        <v>9090</v>
      </c>
      <c r="H42" s="22"/>
      <c r="I42" s="29"/>
      <c r="J42" s="29"/>
      <c r="K42" s="18"/>
      <c r="L42" s="17"/>
    </row>
    <row r="43" spans="1:12" x14ac:dyDescent="0.25">
      <c r="A43" s="18"/>
      <c r="B43" s="23"/>
      <c r="C43" s="46" t="s">
        <v>142</v>
      </c>
      <c r="D43" s="47"/>
      <c r="E43" s="48"/>
      <c r="F43" s="16" t="s">
        <v>95</v>
      </c>
      <c r="G43" s="17">
        <f>[2]SEGURE!G40+[2]ASCAN!G40+[2]KIBRIS!G40+'[2]TÜRK '!G40+[2]AXA!G40+[2]ANADOLU!G40+[2]LİMASOL!G40+[2]GÜVEN!G40+[2]CREDİTWEST!G40+[2]DAĞLI!G40+[2]ZİRAAT!G40+[2]AKFİNANS!G40+[2]ZİRVE!G40+[2]GROUPAMA!G40+[2]AVEON!G40+[2]ŞEKER!G40+[2]COMMERCIAL!G40+[2]GÜNEŞ!G40+'[2]KIBRIS İKTİSAT'!G40+[2]NORTHPRİME!G40+[2]BEY!G40+[2]GULF!G40+[2]ZURİCH!G40+[2]GOLD!G40+'[2]KIBRIS KAPİTAL INS.LTD.'!G40+[2]TOWER!G40+[2]EUROCITY!G40+[2]MAPFREE!G40+[2]UNİVERSAL!G40+[2]CAN!G40</f>
        <v>18511.98</v>
      </c>
      <c r="H43" s="22"/>
      <c r="I43" s="18"/>
      <c r="J43" s="18"/>
      <c r="K43" s="18"/>
      <c r="L43" s="17"/>
    </row>
    <row r="44" spans="1:12" x14ac:dyDescent="0.25">
      <c r="A44" s="18"/>
      <c r="B44" s="23"/>
      <c r="C44" s="46"/>
      <c r="D44" s="47"/>
      <c r="E44" s="48"/>
      <c r="F44" s="18"/>
      <c r="G44" s="17">
        <f>[2]SEGURE!G41+[2]ASCAN!G41+[2]KIBRIS!G41+'[2]TÜRK '!G41+[2]AXA!G41+[2]ANADOLU!G41+[2]LİMASOL!G41+[2]GÜVEN!G41+[2]CREDİTWEST!G41+[2]DAĞLI!G41+[2]ZİRAAT!G41+[2]AKFİNANS!G41+[2]ZİRVE!G41+[2]GROUPAMA!G41+[2]AVEON!G41+[2]ŞEKER!G41+[2]COMMERCIAL!G41+[2]GÜNEŞ!G41+'[2]KIBRIS İKTİSAT'!G41+[2]NORTHPRİME!G41+[2]BEY!G41+[2]GULF!G41+[2]ZURİCH!G41+[2]GOLD!G41+'[2]KIBRIS KAPİTAL INS.LTD.'!G41+[2]TOWER!G41+[2]EUROCITY!G41+[2]MAPFREE!G41+[2]UNİVERSAL!G41+[2]CAN!G41</f>
        <v>0</v>
      </c>
      <c r="H44" s="22"/>
      <c r="I44" s="18"/>
      <c r="J44" s="18"/>
      <c r="K44" s="18"/>
      <c r="L44" s="17"/>
    </row>
    <row r="45" spans="1:12" x14ac:dyDescent="0.25">
      <c r="A45" s="22" t="s">
        <v>143</v>
      </c>
      <c r="B45" s="41" t="s">
        <v>144</v>
      </c>
      <c r="C45" s="49"/>
      <c r="D45" s="49"/>
      <c r="E45" s="42"/>
      <c r="F45" s="18"/>
      <c r="G45" s="17">
        <f>[2]SEGURE!G42+[2]ASCAN!G42+[2]KIBRIS!G42+'[2]TÜRK '!G42+[2]AXA!G42+[2]ANADOLU!G42+[2]LİMASOL!G42+[2]GÜVEN!G42+[2]CREDİTWEST!G42+[2]DAĞLI!G42+[2]ZİRAAT!G42+[2]AKFİNANS!G42+[2]ZİRVE!G42+[2]GROUPAMA!G42+[2]AVEON!G42+[2]ŞEKER!G42+[2]COMMERCIAL!G42+[2]GÜNEŞ!G42+'[2]KIBRIS İKTİSAT'!G42+[2]NORTHPRİME!G42+[2]BEY!G42+[2]GULF!G42+[2]ZURİCH!G42+[2]GOLD!G42+'[2]KIBRIS KAPİTAL INS.LTD.'!G42+[2]TOWER!G42+[2]EUROCITY!G42+[2]MAPFREE!G42+[2]UNİVERSAL!G42+[2]CAN!G42</f>
        <v>50636199.619999997</v>
      </c>
      <c r="H45" s="22"/>
      <c r="I45" s="18"/>
      <c r="J45" s="18"/>
      <c r="K45" s="18"/>
      <c r="L45" s="17"/>
    </row>
    <row r="46" spans="1:12" x14ac:dyDescent="0.25">
      <c r="A46" s="18"/>
      <c r="B46" s="23"/>
      <c r="C46" s="46"/>
      <c r="D46" s="47"/>
      <c r="E46" s="48"/>
      <c r="F46" s="18"/>
      <c r="G46" s="19"/>
      <c r="H46" s="22"/>
      <c r="I46" s="18"/>
      <c r="J46" s="18"/>
      <c r="K46" s="18"/>
      <c r="L46" s="19"/>
    </row>
    <row r="47" spans="1:12" x14ac:dyDescent="0.25">
      <c r="A47" s="50" t="s">
        <v>145</v>
      </c>
      <c r="B47" s="51"/>
      <c r="C47" s="51"/>
      <c r="D47" s="51"/>
      <c r="E47" s="52"/>
      <c r="F47" s="18"/>
      <c r="G47" s="30">
        <f>G45+G34+G29+G25+G16+G12+G5</f>
        <v>435675278.82000005</v>
      </c>
      <c r="H47" s="50" t="s">
        <v>146</v>
      </c>
      <c r="I47" s="51"/>
      <c r="J47" s="52"/>
      <c r="K47" s="18"/>
      <c r="L47" s="30">
        <f>L5+L12+L22+L24+L38</f>
        <v>435675278.82000011</v>
      </c>
    </row>
    <row r="48" spans="1:12" x14ac:dyDescent="0.25">
      <c r="A48" s="18"/>
      <c r="B48" s="23"/>
      <c r="C48" s="46"/>
      <c r="D48" s="47"/>
      <c r="E48" s="48"/>
      <c r="F48" s="18"/>
      <c r="G48" s="19"/>
      <c r="H48" s="22"/>
      <c r="I48" s="18"/>
      <c r="J48" s="18"/>
      <c r="K48" s="18"/>
      <c r="L48" s="19"/>
    </row>
    <row r="49" spans="1:12" x14ac:dyDescent="0.25">
      <c r="A49" s="18"/>
      <c r="B49" s="23"/>
      <c r="C49" s="46"/>
      <c r="D49" s="47"/>
      <c r="E49" s="48"/>
      <c r="F49" s="18"/>
      <c r="G49" s="19"/>
      <c r="H49" s="22"/>
      <c r="I49" s="18"/>
      <c r="J49" s="18"/>
      <c r="K49" s="18"/>
      <c r="L49" s="19"/>
    </row>
    <row r="50" spans="1:12" x14ac:dyDescent="0.25">
      <c r="A50" s="18"/>
      <c r="B50" s="23"/>
      <c r="C50" s="46"/>
      <c r="D50" s="47"/>
      <c r="E50" s="48"/>
      <c r="F50" s="18"/>
      <c r="G50" s="19"/>
      <c r="H50" s="22"/>
      <c r="I50" s="18"/>
      <c r="J50" s="18"/>
      <c r="K50" s="18"/>
      <c r="L50" s="19">
        <f>G47-L47</f>
        <v>0</v>
      </c>
    </row>
    <row r="51" spans="1:12" x14ac:dyDescent="0.25">
      <c r="A51" s="18"/>
      <c r="B51" s="23"/>
      <c r="C51" s="18"/>
      <c r="D51" s="18"/>
      <c r="E51" s="18"/>
      <c r="F51" s="18"/>
      <c r="G51" s="19"/>
      <c r="H51" s="22"/>
      <c r="I51" s="18"/>
      <c r="J51" s="18"/>
      <c r="K51" s="18"/>
      <c r="L51" s="19"/>
    </row>
  </sheetData>
  <mergeCells count="56">
    <mergeCell ref="C9:E9"/>
    <mergeCell ref="C10:E10"/>
    <mergeCell ref="C11:E11"/>
    <mergeCell ref="I12:J12"/>
    <mergeCell ref="C7:E7"/>
    <mergeCell ref="C8:E8"/>
    <mergeCell ref="I11:J11"/>
    <mergeCell ref="B12:E12"/>
    <mergeCell ref="C14:E14"/>
    <mergeCell ref="C15:E15"/>
    <mergeCell ref="C18:E18"/>
    <mergeCell ref="C19:E19"/>
    <mergeCell ref="C17:E17"/>
    <mergeCell ref="C28:E28"/>
    <mergeCell ref="I24:J24"/>
    <mergeCell ref="B25:E25"/>
    <mergeCell ref="C26:E26"/>
    <mergeCell ref="C20:E20"/>
    <mergeCell ref="C21:E21"/>
    <mergeCell ref="C22:E22"/>
    <mergeCell ref="C23:E23"/>
    <mergeCell ref="I20:J20"/>
    <mergeCell ref="I22:J22"/>
    <mergeCell ref="I38:J38"/>
    <mergeCell ref="C31:E31"/>
    <mergeCell ref="C32:E32"/>
    <mergeCell ref="C33:E33"/>
    <mergeCell ref="B29:E29"/>
    <mergeCell ref="C30:E30"/>
    <mergeCell ref="B34:E34"/>
    <mergeCell ref="C50:E50"/>
    <mergeCell ref="C46:E46"/>
    <mergeCell ref="A47:E47"/>
    <mergeCell ref="H47:J47"/>
    <mergeCell ref="C48:E48"/>
    <mergeCell ref="C13:E13"/>
    <mergeCell ref="B16:E16"/>
    <mergeCell ref="C49:E49"/>
    <mergeCell ref="C40:E40"/>
    <mergeCell ref="C41:E41"/>
    <mergeCell ref="C42:E42"/>
    <mergeCell ref="C43:E43"/>
    <mergeCell ref="C44:E44"/>
    <mergeCell ref="B45:E45"/>
    <mergeCell ref="C36:E36"/>
    <mergeCell ref="C37:E37"/>
    <mergeCell ref="C38:E38"/>
    <mergeCell ref="C39:E39"/>
    <mergeCell ref="C35:E35"/>
    <mergeCell ref="C24:E24"/>
    <mergeCell ref="C27:E27"/>
    <mergeCell ref="A4:E4"/>
    <mergeCell ref="H4:J4"/>
    <mergeCell ref="B5:E5"/>
    <mergeCell ref="I5:J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KONSOLİDE KAR-ZARAR</vt:lpstr>
      <vt:lpstr>2018 KONSOLİDE BİLANÇO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2019-10-25T07:53:01Z</dcterms:modified>
</cp:coreProperties>
</file>